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45" windowWidth="18195" windowHeight="11640" firstSheet="2" activeTab="4"/>
  </bookViews>
  <sheets>
    <sheet name="华麦鉴3、宁09-72各试点数据" sheetId="1" r:id="rId1"/>
    <sheet name="农麦88、隆麦28各试点数据" sheetId="2" r:id="rId2"/>
    <sheet name="明麦16各试点数据" sheetId="3" r:id="rId3"/>
    <sheet name="中研麦0709、徐农0029各试点数据" sheetId="4" r:id="rId4"/>
    <sheet name="初审意见" sheetId="5" r:id="rId5"/>
    <sheet name="汇总表1" sheetId="6" r:id="rId6"/>
    <sheet name="汇总表2" sheetId="7" r:id="rId7"/>
  </sheets>
  <definedNames/>
  <calcPr fullCalcOnLoad="1"/>
</workbook>
</file>

<file path=xl/sharedStrings.xml><?xml version="1.0" encoding="utf-8"?>
<sst xmlns="http://schemas.openxmlformats.org/spreadsheetml/2006/main" count="1579" uniqueCount="592">
  <si>
    <r>
      <t>品种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名称</t>
    </r>
  </si>
  <si>
    <r>
      <rPr>
        <sz val="10"/>
        <rFont val="宋体"/>
        <family val="0"/>
      </rPr>
      <t>年份</t>
    </r>
  </si>
  <si>
    <t>试验编号</t>
  </si>
  <si>
    <r>
      <t>试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点</t>
    </r>
  </si>
  <si>
    <t>芒</t>
  </si>
  <si>
    <t>壳色</t>
  </si>
  <si>
    <t>粒色</t>
  </si>
  <si>
    <t>粒质</t>
  </si>
  <si>
    <r>
      <t>黑胚率</t>
    </r>
    <r>
      <rPr>
        <sz val="11"/>
        <rFont val="Times New Roman"/>
        <family val="1"/>
      </rPr>
      <t xml:space="preserve"> (%)</t>
    </r>
  </si>
  <si>
    <t>穗型</t>
  </si>
  <si>
    <r>
      <t>千粒重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克</t>
    </r>
    <r>
      <rPr>
        <sz val="11"/>
        <rFont val="Times New Roman"/>
        <family val="1"/>
      </rPr>
      <t>)</t>
    </r>
  </si>
  <si>
    <r>
      <t>容重</t>
    </r>
    <r>
      <rPr>
        <sz val="11"/>
        <rFont val="Times New Roman"/>
        <family val="1"/>
      </rPr>
      <t xml:space="preserve">     (</t>
    </r>
    <r>
      <rPr>
        <sz val="11"/>
        <rFont val="宋体"/>
        <family val="0"/>
      </rPr>
      <t>克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公升</t>
    </r>
    <r>
      <rPr>
        <sz val="11"/>
        <rFont val="Times New Roman"/>
        <family val="1"/>
      </rPr>
      <t>)</t>
    </r>
  </si>
  <si>
    <r>
      <t>小区产量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公斤</t>
    </r>
    <r>
      <rPr>
        <sz val="11"/>
        <rFont val="Times New Roman"/>
        <family val="1"/>
      </rPr>
      <t>)</t>
    </r>
  </si>
  <si>
    <r>
      <t>产量</t>
    </r>
    <r>
      <rPr>
        <sz val="11"/>
        <rFont val="Times New Roman"/>
        <family val="1"/>
      </rPr>
      <t xml:space="preserve">       (</t>
    </r>
    <r>
      <rPr>
        <sz val="11"/>
        <rFont val="宋体"/>
        <family val="0"/>
      </rPr>
      <t>公斤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亩</t>
    </r>
    <r>
      <rPr>
        <sz val="11"/>
        <rFont val="Times New Roman"/>
        <family val="1"/>
      </rPr>
      <t>)</t>
    </r>
  </si>
  <si>
    <r>
      <t>较对照增减产</t>
    </r>
    <r>
      <rPr>
        <sz val="11"/>
        <rFont val="Times New Roman"/>
        <family val="1"/>
      </rPr>
      <t>%</t>
    </r>
  </si>
  <si>
    <r>
      <t>产量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位次</t>
    </r>
  </si>
  <si>
    <t>赤霉病</t>
  </si>
  <si>
    <t>白粉病</t>
  </si>
  <si>
    <t>黄花叶病毒病</t>
  </si>
  <si>
    <t>条锈病</t>
  </si>
  <si>
    <t>叶锈病</t>
  </si>
  <si>
    <t>纹枯病</t>
  </si>
  <si>
    <t>倒伏情况</t>
  </si>
  <si>
    <t>Ⅰ</t>
  </si>
  <si>
    <t>Ⅱ</t>
  </si>
  <si>
    <t>Ⅲ</t>
  </si>
  <si>
    <r>
      <t>播种期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</si>
  <si>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t>出苗期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</si>
  <si>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t>始穗期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</si>
  <si>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t>齐穗期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</si>
  <si>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t>成熟期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</si>
  <si>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t>生育期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)</t>
    </r>
  </si>
  <si>
    <r>
      <t>基本苗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</si>
  <si>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t>幼苗习性</t>
  </si>
  <si>
    <r>
      <t>高峰苗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</si>
  <si>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t>株高</t>
    </r>
    <r>
      <rPr>
        <sz val="10"/>
        <rFont val="Times New Roman"/>
        <family val="1"/>
      </rPr>
      <t>(CM)</t>
    </r>
  </si>
  <si>
    <t>株型</t>
  </si>
  <si>
    <r>
      <t>有效穗数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</si>
  <si>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t>每穗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粒数</t>
    </r>
  </si>
  <si>
    <r>
      <t>千粒重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)</t>
    </r>
  </si>
  <si>
    <r>
      <t>普遍率</t>
    </r>
    <r>
      <rPr>
        <sz val="11"/>
        <rFont val="Times New Roman"/>
        <family val="1"/>
      </rPr>
      <t xml:space="preserve">  %</t>
    </r>
  </si>
  <si>
    <t>严重度</t>
  </si>
  <si>
    <r>
      <t>面积</t>
    </r>
    <r>
      <rPr>
        <sz val="11"/>
        <rFont val="Times New Roman"/>
        <family val="1"/>
      </rPr>
      <t xml:space="preserve">    %</t>
    </r>
  </si>
  <si>
    <t>程度</t>
  </si>
  <si>
    <r>
      <t>华麦鉴</t>
    </r>
    <r>
      <rPr>
        <sz val="10"/>
        <rFont val="Times New Roman"/>
        <family val="1"/>
      </rPr>
      <t>3</t>
    </r>
  </si>
  <si>
    <t>2012-2013</t>
  </si>
  <si>
    <t>A01</t>
  </si>
  <si>
    <t>省院生技所</t>
  </si>
  <si>
    <t>5</t>
  </si>
  <si>
    <t>1</t>
  </si>
  <si>
    <t>11/3</t>
  </si>
  <si>
    <t>11/17</t>
  </si>
  <si>
    <t>4/18</t>
  </si>
  <si>
    <t>4/21</t>
  </si>
  <si>
    <t>6/4</t>
  </si>
  <si>
    <t>2.5</t>
  </si>
  <si>
    <t>2-3</t>
  </si>
  <si>
    <t>10</t>
  </si>
  <si>
    <t>2</t>
  </si>
  <si>
    <t>苏州市种子站</t>
  </si>
  <si>
    <t>11/7</t>
  </si>
  <si>
    <t>11/18</t>
  </si>
  <si>
    <t>4/9</t>
  </si>
  <si>
    <t>4/11</t>
  </si>
  <si>
    <t>5/28</t>
  </si>
  <si>
    <t>0.5</t>
  </si>
  <si>
    <t>1-2</t>
  </si>
  <si>
    <t>里下河地区所</t>
  </si>
  <si>
    <t>10/31</t>
  </si>
  <si>
    <t>4/12</t>
  </si>
  <si>
    <t>5/30</t>
  </si>
  <si>
    <t>通州市农科所</t>
  </si>
  <si>
    <t>4/15</t>
  </si>
  <si>
    <t>4/17</t>
  </si>
  <si>
    <t>6/2</t>
  </si>
  <si>
    <t>沿海地区所</t>
  </si>
  <si>
    <t>镇江农科所</t>
  </si>
  <si>
    <t>11/14</t>
  </si>
  <si>
    <t>6/1</t>
  </si>
  <si>
    <t>3</t>
  </si>
  <si>
    <t>80</t>
  </si>
  <si>
    <t>70</t>
  </si>
  <si>
    <t>50</t>
  </si>
  <si>
    <t>白马湖农场</t>
  </si>
  <si>
    <t>10/26</t>
  </si>
  <si>
    <t>4/16</t>
  </si>
  <si>
    <t>6/5</t>
  </si>
  <si>
    <t>27</t>
  </si>
  <si>
    <t>20</t>
  </si>
  <si>
    <t>泰州市红旗良种场</t>
  </si>
  <si>
    <t>11/9</t>
  </si>
  <si>
    <t>4/14</t>
  </si>
  <si>
    <t>高邮汉留农技站</t>
  </si>
  <si>
    <t>11/20</t>
  </si>
  <si>
    <t>4/19</t>
  </si>
  <si>
    <t>55</t>
  </si>
  <si>
    <t>平均</t>
  </si>
  <si>
    <t>2013-2014</t>
  </si>
  <si>
    <t>A13</t>
  </si>
  <si>
    <r>
      <rPr>
        <sz val="10"/>
        <rFont val="宋体"/>
        <family val="0"/>
      </rPr>
      <t>省院生技所</t>
    </r>
  </si>
  <si>
    <r>
      <rPr>
        <sz val="10"/>
        <rFont val="宋体"/>
        <family val="0"/>
      </rPr>
      <t>直</t>
    </r>
  </si>
  <si>
    <r>
      <rPr>
        <sz val="10"/>
        <rFont val="宋体"/>
        <family val="0"/>
      </rPr>
      <t>苏州市种子站</t>
    </r>
  </si>
  <si>
    <r>
      <rPr>
        <sz val="10"/>
        <rFont val="宋体"/>
        <family val="0"/>
      </rPr>
      <t>长</t>
    </r>
  </si>
  <si>
    <r>
      <rPr>
        <sz val="10"/>
        <rFont val="宋体"/>
        <family val="0"/>
      </rPr>
      <t>纺缍型</t>
    </r>
  </si>
  <si>
    <r>
      <rPr>
        <sz val="10"/>
        <rFont val="宋体"/>
        <family val="0"/>
      </rPr>
      <t>里下河地区所</t>
    </r>
  </si>
  <si>
    <t>/</t>
  </si>
  <si>
    <r>
      <rPr>
        <sz val="10"/>
        <rFont val="宋体"/>
        <family val="0"/>
      </rPr>
      <t>通州市农科所</t>
    </r>
  </si>
  <si>
    <t>无</t>
  </si>
  <si>
    <r>
      <rPr>
        <sz val="10"/>
        <rFont val="宋体"/>
        <family val="0"/>
      </rPr>
      <t>沿海地区所</t>
    </r>
  </si>
  <si>
    <r>
      <rPr>
        <sz val="10"/>
        <rFont val="宋体"/>
        <family val="0"/>
      </rPr>
      <t>长芒</t>
    </r>
  </si>
  <si>
    <r>
      <rPr>
        <sz val="10"/>
        <rFont val="宋体"/>
        <family val="0"/>
      </rPr>
      <t>纺锤</t>
    </r>
  </si>
  <si>
    <r>
      <rPr>
        <sz val="10"/>
        <rFont val="宋体"/>
        <family val="0"/>
      </rPr>
      <t>直立</t>
    </r>
  </si>
  <si>
    <t>7-8-9</t>
  </si>
  <si>
    <t>3-4</t>
  </si>
  <si>
    <r>
      <rPr>
        <sz val="10"/>
        <rFont val="宋体"/>
        <family val="0"/>
      </rPr>
      <t>镇江农科所</t>
    </r>
  </si>
  <si>
    <r>
      <rPr>
        <sz val="10"/>
        <rFont val="宋体"/>
        <family val="0"/>
      </rPr>
      <t>白马湖农场</t>
    </r>
  </si>
  <si>
    <r>
      <rPr>
        <sz val="10"/>
        <rFont val="宋体"/>
        <family val="0"/>
      </rPr>
      <t>泰州市红旗良种场</t>
    </r>
  </si>
  <si>
    <r>
      <rPr>
        <sz val="10"/>
        <rFont val="宋体"/>
        <family val="0"/>
      </rPr>
      <t>高邮汉留农技站</t>
    </r>
  </si>
  <si>
    <r>
      <rPr>
        <sz val="10"/>
        <rFont val="宋体"/>
        <family val="0"/>
      </rPr>
      <t>宝应湖农场农科所</t>
    </r>
  </si>
  <si>
    <r>
      <rPr>
        <sz val="10"/>
        <rFont val="宋体"/>
        <family val="0"/>
      </rPr>
      <t>白</t>
    </r>
  </si>
  <si>
    <r>
      <t>红</t>
    </r>
    <r>
      <rPr>
        <sz val="10"/>
        <rFont val="Times New Roman"/>
        <family val="1"/>
      </rPr>
      <t>5</t>
    </r>
  </si>
  <si>
    <r>
      <t>半硬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</si>
  <si>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纺缍形</t>
    </r>
  </si>
  <si>
    <t>伏</t>
  </si>
  <si>
    <r>
      <rPr>
        <sz val="10"/>
        <rFont val="宋体"/>
        <family val="0"/>
      </rPr>
      <t>建湖农科所</t>
    </r>
  </si>
  <si>
    <t>较轻</t>
  </si>
  <si>
    <t>重</t>
  </si>
  <si>
    <t>未见</t>
  </si>
  <si>
    <t>平均</t>
  </si>
  <si>
    <r>
      <t>201402015</t>
    </r>
    <r>
      <rPr>
        <sz val="10"/>
        <color indexed="8"/>
        <rFont val="宋体"/>
        <family val="0"/>
      </rPr>
      <t>生</t>
    </r>
  </si>
  <si>
    <r>
      <t>华麦鉴</t>
    </r>
    <r>
      <rPr>
        <sz val="10"/>
        <color indexed="8"/>
        <rFont val="Times New Roman"/>
        <family val="1"/>
      </rPr>
      <t>3</t>
    </r>
  </si>
  <si>
    <t>南京</t>
  </si>
  <si>
    <t>长</t>
  </si>
  <si>
    <t>纺锤</t>
  </si>
  <si>
    <t>练湖</t>
  </si>
  <si>
    <t>苏州</t>
  </si>
  <si>
    <t>通州</t>
  </si>
  <si>
    <t>东台</t>
  </si>
  <si>
    <t>盐都</t>
  </si>
  <si>
    <t>泰州</t>
  </si>
  <si>
    <t>兴化</t>
  </si>
  <si>
    <t>高邮</t>
  </si>
  <si>
    <t>白马湖</t>
  </si>
  <si>
    <r>
      <rPr>
        <sz val="10"/>
        <rFont val="宋体"/>
        <family val="0"/>
      </rPr>
      <t>宁</t>
    </r>
    <r>
      <rPr>
        <sz val="10"/>
        <rFont val="Times New Roman"/>
        <family val="1"/>
      </rPr>
      <t>09-72</t>
    </r>
  </si>
  <si>
    <t>A06</t>
  </si>
  <si>
    <t>15</t>
  </si>
  <si>
    <t>4/8</t>
  </si>
  <si>
    <t>4/10</t>
  </si>
  <si>
    <t>5/26</t>
  </si>
  <si>
    <t>5/29</t>
  </si>
  <si>
    <t>90</t>
  </si>
  <si>
    <t>85</t>
  </si>
  <si>
    <t>0.43</t>
  </si>
  <si>
    <t>2-5</t>
  </si>
  <si>
    <t>29</t>
  </si>
  <si>
    <t>30</t>
  </si>
  <si>
    <t>4/13</t>
  </si>
  <si>
    <t>4/22</t>
  </si>
  <si>
    <t>6/3</t>
  </si>
  <si>
    <t>A12</t>
  </si>
  <si>
    <t>6-7-8</t>
  </si>
  <si>
    <r>
      <t>硬</t>
    </r>
    <r>
      <rPr>
        <sz val="10"/>
        <rFont val="Times New Roman"/>
        <family val="1"/>
      </rPr>
      <t>1</t>
    </r>
  </si>
  <si>
    <t>较重</t>
  </si>
  <si>
    <t>轻</t>
  </si>
  <si>
    <r>
      <t>宁</t>
    </r>
    <r>
      <rPr>
        <sz val="10"/>
        <color indexed="8"/>
        <rFont val="Times New Roman"/>
        <family val="1"/>
      </rPr>
      <t>09-72</t>
    </r>
  </si>
  <si>
    <r>
      <rPr>
        <sz val="11"/>
        <color theme="1"/>
        <rFont val="Calibri"/>
        <family val="0"/>
      </rPr>
      <t>品种</t>
    </r>
    <r>
      <rPr>
        <sz val="12"/>
        <rFont val="Times New Roman"/>
        <family val="1"/>
      </rPr>
      <t xml:space="preserve">    </t>
    </r>
    <r>
      <rPr>
        <sz val="11"/>
        <color theme="1"/>
        <rFont val="Calibri"/>
        <family val="0"/>
      </rPr>
      <t>名称</t>
    </r>
  </si>
  <si>
    <r>
      <rPr>
        <sz val="10"/>
        <rFont val="宋体"/>
        <family val="0"/>
      </rPr>
      <t>试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点</t>
    </r>
  </si>
  <si>
    <r>
      <rPr>
        <sz val="10"/>
        <rFont val="宋体"/>
        <family val="0"/>
      </rPr>
      <t>播种期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</si>
  <si>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出苗期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</si>
  <si>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始穗期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</si>
  <si>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齐穗期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</si>
  <si>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成熟期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</si>
  <si>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全生育期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</si>
  <si>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生育期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</si>
  <si>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基本苗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</si>
  <si>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幼苗习性</t>
    </r>
  </si>
  <si>
    <r>
      <rPr>
        <sz val="10"/>
        <rFont val="宋体"/>
        <family val="0"/>
      </rPr>
      <t>高峰苗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</si>
  <si>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株高</t>
    </r>
    <r>
      <rPr>
        <sz val="10"/>
        <rFont val="Times New Roman"/>
        <family val="1"/>
      </rPr>
      <t>(CM)</t>
    </r>
  </si>
  <si>
    <r>
      <rPr>
        <sz val="10"/>
        <rFont val="宋体"/>
        <family val="0"/>
      </rPr>
      <t>株型</t>
    </r>
  </si>
  <si>
    <r>
      <rPr>
        <sz val="10"/>
        <rFont val="宋体"/>
        <family val="0"/>
      </rPr>
      <t>有效穗数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</si>
  <si>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t>每穗粒数</t>
  </si>
  <si>
    <r>
      <rPr>
        <sz val="10"/>
        <rFont val="宋体"/>
        <family val="0"/>
      </rPr>
      <t>千粒重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)</t>
    </r>
  </si>
  <si>
    <r>
      <rPr>
        <b/>
        <sz val="10"/>
        <rFont val="宋体"/>
        <family val="0"/>
      </rPr>
      <t>平均</t>
    </r>
  </si>
  <si>
    <t>A11</t>
  </si>
  <si>
    <t>芒</t>
  </si>
  <si>
    <t>壳色</t>
  </si>
  <si>
    <t>粒色</t>
  </si>
  <si>
    <t>粒质</t>
  </si>
  <si>
    <r>
      <t>黑胚率</t>
    </r>
    <r>
      <rPr>
        <sz val="11"/>
        <rFont val="Times New Roman"/>
        <family val="1"/>
      </rPr>
      <t xml:space="preserve"> (%)</t>
    </r>
  </si>
  <si>
    <t>穗型</t>
  </si>
  <si>
    <r>
      <t>千粒重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克</t>
    </r>
    <r>
      <rPr>
        <sz val="11"/>
        <rFont val="Times New Roman"/>
        <family val="1"/>
      </rPr>
      <t>)</t>
    </r>
  </si>
  <si>
    <r>
      <t>容重</t>
    </r>
    <r>
      <rPr>
        <sz val="11"/>
        <rFont val="Times New Roman"/>
        <family val="1"/>
      </rPr>
      <t xml:space="preserve">     (</t>
    </r>
    <r>
      <rPr>
        <sz val="11"/>
        <rFont val="宋体"/>
        <family val="0"/>
      </rPr>
      <t>克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公升</t>
    </r>
    <r>
      <rPr>
        <sz val="11"/>
        <rFont val="Times New Roman"/>
        <family val="1"/>
      </rPr>
      <t>)</t>
    </r>
  </si>
  <si>
    <r>
      <t>小区产量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公斤</t>
    </r>
    <r>
      <rPr>
        <sz val="11"/>
        <rFont val="Times New Roman"/>
        <family val="1"/>
      </rPr>
      <t>)</t>
    </r>
  </si>
  <si>
    <r>
      <t>产量</t>
    </r>
    <r>
      <rPr>
        <sz val="11"/>
        <rFont val="Times New Roman"/>
        <family val="1"/>
      </rPr>
      <t xml:space="preserve">       (</t>
    </r>
    <r>
      <rPr>
        <sz val="11"/>
        <rFont val="宋体"/>
        <family val="0"/>
      </rPr>
      <t>公斤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亩</t>
    </r>
    <r>
      <rPr>
        <sz val="11"/>
        <rFont val="Times New Roman"/>
        <family val="1"/>
      </rPr>
      <t>)</t>
    </r>
  </si>
  <si>
    <r>
      <t>较对照增减产</t>
    </r>
    <r>
      <rPr>
        <sz val="11"/>
        <rFont val="Times New Roman"/>
        <family val="1"/>
      </rPr>
      <t>%</t>
    </r>
  </si>
  <si>
    <r>
      <t>产量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位次</t>
    </r>
  </si>
  <si>
    <t>1-3</t>
  </si>
  <si>
    <t>赤霉病</t>
  </si>
  <si>
    <t>白粉病</t>
  </si>
  <si>
    <t>纹枯病</t>
  </si>
  <si>
    <t>黄花叶病毒病</t>
  </si>
  <si>
    <t>条锈病</t>
  </si>
  <si>
    <t>叶锈病</t>
  </si>
  <si>
    <t>倒伏情况</t>
  </si>
  <si>
    <r>
      <t>普遍率</t>
    </r>
    <r>
      <rPr>
        <sz val="11"/>
        <rFont val="Times New Roman"/>
        <family val="1"/>
      </rPr>
      <t xml:space="preserve">  %</t>
    </r>
  </si>
  <si>
    <t>严重度</t>
  </si>
  <si>
    <r>
      <t>面积</t>
    </r>
    <r>
      <rPr>
        <sz val="11"/>
        <rFont val="Times New Roman"/>
        <family val="1"/>
      </rPr>
      <t xml:space="preserve">    %</t>
    </r>
  </si>
  <si>
    <t>程度</t>
  </si>
  <si>
    <t>省院生技所</t>
  </si>
  <si>
    <t>里下河地区所</t>
  </si>
  <si>
    <t>通州市农科所</t>
  </si>
  <si>
    <t>2-3</t>
  </si>
  <si>
    <t>白马湖农场</t>
  </si>
  <si>
    <t>零星</t>
  </si>
  <si>
    <t>高邮汉留农技站</t>
  </si>
  <si>
    <t>宝应湖农场农科所</t>
  </si>
  <si>
    <t>倾斜</t>
  </si>
  <si>
    <t>建湖农科所</t>
  </si>
  <si>
    <t>中等</t>
  </si>
  <si>
    <t>4-5-6</t>
  </si>
  <si>
    <r>
      <rPr>
        <sz val="12"/>
        <rFont val="宋体"/>
        <family val="0"/>
      </rPr>
      <t>农丰</t>
    </r>
    <r>
      <rPr>
        <sz val="12"/>
        <rFont val="Times New Roman"/>
        <family val="1"/>
      </rPr>
      <t>88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A01</t>
    </r>
    <r>
      <rPr>
        <sz val="12"/>
        <rFont val="宋体"/>
        <family val="0"/>
      </rPr>
      <t>）</t>
    </r>
  </si>
  <si>
    <t>品种名称</t>
  </si>
  <si>
    <r>
      <t xml:space="preserve">   </t>
    </r>
    <r>
      <rPr>
        <sz val="10"/>
        <color indexed="8"/>
        <rFont val="宋体"/>
        <family val="0"/>
      </rPr>
      <t>试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点</t>
    </r>
  </si>
  <si>
    <r>
      <t>播种期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日</t>
    </r>
    <r>
      <rPr>
        <sz val="10"/>
        <color indexed="8"/>
        <rFont val="宋体"/>
        <family val="0"/>
      </rPr>
      <t>)</t>
    </r>
  </si>
  <si>
    <r>
      <t>出苗期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日</t>
    </r>
    <r>
      <rPr>
        <sz val="10"/>
        <color indexed="8"/>
        <rFont val="宋体"/>
        <family val="0"/>
      </rPr>
      <t>)</t>
    </r>
  </si>
  <si>
    <r>
      <t>拔节期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日</t>
    </r>
    <r>
      <rPr>
        <sz val="10"/>
        <color indexed="8"/>
        <rFont val="宋体"/>
        <family val="0"/>
      </rPr>
      <t>)</t>
    </r>
  </si>
  <si>
    <r>
      <t>抽穗期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日</t>
    </r>
    <r>
      <rPr>
        <sz val="10"/>
        <color indexed="8"/>
        <rFont val="宋体"/>
        <family val="0"/>
      </rPr>
      <t>)</t>
    </r>
  </si>
  <si>
    <r>
      <t>成熟期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日</t>
    </r>
    <r>
      <rPr>
        <sz val="10"/>
        <color indexed="8"/>
        <rFont val="宋体"/>
        <family val="0"/>
      </rPr>
      <t>)</t>
    </r>
  </si>
  <si>
    <r>
      <t>全生育期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天</t>
    </r>
    <r>
      <rPr>
        <sz val="10"/>
        <color indexed="8"/>
        <rFont val="宋体"/>
        <family val="0"/>
      </rPr>
      <t>)</t>
    </r>
  </si>
  <si>
    <t>生育期(天)</t>
  </si>
  <si>
    <r>
      <t>基本苗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万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亩</t>
    </r>
    <r>
      <rPr>
        <sz val="10"/>
        <color indexed="8"/>
        <rFont val="宋体"/>
        <family val="0"/>
      </rPr>
      <t>)</t>
    </r>
  </si>
  <si>
    <t>幼苗习性</t>
  </si>
  <si>
    <r>
      <t>株高</t>
    </r>
    <r>
      <rPr>
        <sz val="10"/>
        <color indexed="8"/>
        <rFont val="宋体"/>
        <family val="0"/>
      </rPr>
      <t>(CM)</t>
    </r>
  </si>
  <si>
    <t>株型</t>
  </si>
  <si>
    <r>
      <t>最高茎蘖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万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亩</t>
    </r>
    <r>
      <rPr>
        <sz val="10"/>
        <color indexed="8"/>
        <rFont val="宋体"/>
        <family val="0"/>
      </rPr>
      <t>)</t>
    </r>
  </si>
  <si>
    <r>
      <t>穗数</t>
    </r>
    <r>
      <rPr>
        <sz val="10"/>
        <color indexed="8"/>
        <rFont val="宋体"/>
        <family val="0"/>
      </rPr>
      <t xml:space="preserve">   (</t>
    </r>
    <r>
      <rPr>
        <sz val="10"/>
        <color indexed="8"/>
        <rFont val="宋体"/>
        <family val="0"/>
      </rPr>
      <t>万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亩</t>
    </r>
    <r>
      <rPr>
        <sz val="10"/>
        <color indexed="8"/>
        <rFont val="宋体"/>
        <family val="0"/>
      </rPr>
      <t>)</t>
    </r>
  </si>
  <si>
    <r>
      <t>成穗率</t>
    </r>
    <r>
      <rPr>
        <sz val="10"/>
        <color indexed="8"/>
        <rFont val="宋体"/>
        <family val="0"/>
      </rPr>
      <t>(%)</t>
    </r>
  </si>
  <si>
    <r>
      <t>每穗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粒数</t>
    </r>
  </si>
  <si>
    <t>徐州农科所</t>
  </si>
  <si>
    <t>较紧</t>
  </si>
  <si>
    <t>丰县农林局粮作站</t>
  </si>
  <si>
    <t>邳州市稻麦原种场</t>
  </si>
  <si>
    <t>宿迁农科所</t>
  </si>
  <si>
    <t>沭阳县刘集农场</t>
  </si>
  <si>
    <t>淮阴农科所</t>
  </si>
  <si>
    <t>阜宁县农科所</t>
  </si>
  <si>
    <t>东海县农科所</t>
  </si>
  <si>
    <t>东辛农场农科所</t>
  </si>
  <si>
    <r>
      <t>平</t>
    </r>
    <r>
      <rPr>
        <b/>
        <sz val="10"/>
        <color indexed="8"/>
        <rFont val="宋体"/>
        <family val="0"/>
      </rPr>
      <t xml:space="preserve">  </t>
    </r>
    <r>
      <rPr>
        <b/>
        <sz val="10"/>
        <color indexed="8"/>
        <rFont val="宋体"/>
        <family val="0"/>
      </rPr>
      <t>均</t>
    </r>
  </si>
  <si>
    <r>
      <t>黑胚率</t>
    </r>
    <r>
      <rPr>
        <sz val="10"/>
        <color indexed="8"/>
        <rFont val="Times New Roman"/>
        <family val="1"/>
      </rPr>
      <t xml:space="preserve"> (%)</t>
    </r>
  </si>
  <si>
    <r>
      <t>千粒重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)</t>
    </r>
  </si>
  <si>
    <r>
      <t>容重</t>
    </r>
    <r>
      <rPr>
        <sz val="10"/>
        <color indexed="8"/>
        <rFont val="Times New Roman"/>
        <family val="1"/>
      </rPr>
      <t xml:space="preserve">     (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升</t>
    </r>
    <r>
      <rPr>
        <sz val="10"/>
        <color indexed="8"/>
        <rFont val="Times New Roman"/>
        <family val="1"/>
      </rPr>
      <t>)</t>
    </r>
  </si>
  <si>
    <r>
      <t>小区产量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Times New Roman"/>
        <family val="1"/>
      </rPr>
      <t>)</t>
    </r>
  </si>
  <si>
    <r>
      <t>折合亩产</t>
    </r>
    <r>
      <rPr>
        <sz val="10"/>
        <color indexed="8"/>
        <rFont val="Times New Roman"/>
        <family val="1"/>
      </rPr>
      <t xml:space="preserve">    (</t>
    </r>
    <r>
      <rPr>
        <sz val="10"/>
        <color indexed="8"/>
        <rFont val="宋体"/>
        <family val="0"/>
      </rPr>
      <t>公斤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亩</t>
    </r>
    <r>
      <rPr>
        <sz val="10"/>
        <color indexed="8"/>
        <rFont val="Times New Roman"/>
        <family val="1"/>
      </rPr>
      <t>)</t>
    </r>
  </si>
  <si>
    <r>
      <t>较</t>
    </r>
    <r>
      <rPr>
        <sz val="10"/>
        <color indexed="8"/>
        <rFont val="Times New Roman"/>
        <family val="1"/>
      </rPr>
      <t>CK±%</t>
    </r>
  </si>
  <si>
    <r>
      <t>产量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位次</t>
    </r>
  </si>
  <si>
    <t>短</t>
  </si>
  <si>
    <r>
      <t>1</t>
    </r>
    <r>
      <rPr>
        <b/>
        <sz val="10"/>
        <rFont val="宋体"/>
        <family val="0"/>
      </rPr>
      <t>-3</t>
    </r>
  </si>
  <si>
    <t>冬季冻害</t>
  </si>
  <si>
    <t>春季冻害</t>
  </si>
  <si>
    <t>旱害</t>
  </si>
  <si>
    <t>湿害</t>
  </si>
  <si>
    <r>
      <t>普遍率</t>
    </r>
    <r>
      <rPr>
        <sz val="12"/>
        <rFont val="Times New Roman"/>
        <family val="1"/>
      </rPr>
      <t xml:space="preserve"> %</t>
    </r>
  </si>
  <si>
    <r>
      <t>普遍率</t>
    </r>
    <r>
      <rPr>
        <sz val="12"/>
        <rFont val="Times New Roman"/>
        <family val="1"/>
      </rPr>
      <t>%</t>
    </r>
  </si>
  <si>
    <t>级别</t>
  </si>
  <si>
    <r>
      <t>普遍率</t>
    </r>
    <r>
      <rPr>
        <sz val="12"/>
        <rFont val="Times New Roman"/>
        <family val="1"/>
      </rPr>
      <t xml:space="preserve">  %</t>
    </r>
  </si>
  <si>
    <r>
      <t>面积</t>
    </r>
    <r>
      <rPr>
        <sz val="12"/>
        <rFont val="Times New Roman"/>
        <family val="1"/>
      </rPr>
      <t xml:space="preserve">  %</t>
    </r>
  </si>
  <si>
    <t>日期</t>
  </si>
  <si>
    <t>1-2</t>
  </si>
  <si>
    <t>2</t>
  </si>
  <si>
    <t>1+</t>
  </si>
  <si>
    <r>
      <t>试</t>
    </r>
    <r>
      <rPr>
        <sz val="10"/>
        <rFont val="MS PMincho"/>
        <family val="1"/>
      </rPr>
      <t xml:space="preserve">  </t>
    </r>
    <r>
      <rPr>
        <sz val="10"/>
        <rFont val="宋体"/>
        <family val="0"/>
      </rPr>
      <t>点</t>
    </r>
  </si>
  <si>
    <r>
      <t>播种期</t>
    </r>
    <r>
      <rPr>
        <sz val="10"/>
        <rFont val="MS PMincho"/>
        <family val="1"/>
      </rPr>
      <t>(</t>
    </r>
    <r>
      <rPr>
        <sz val="10"/>
        <rFont val="宋体"/>
        <family val="0"/>
      </rPr>
      <t>月</t>
    </r>
    <r>
      <rPr>
        <sz val="10"/>
        <rFont val="MS PMincho"/>
        <family val="1"/>
      </rPr>
      <t>/</t>
    </r>
    <r>
      <rPr>
        <sz val="10"/>
        <rFont val="宋体"/>
        <family val="0"/>
      </rPr>
      <t>日</t>
    </r>
    <r>
      <rPr>
        <sz val="10"/>
        <rFont val="MS PMincho"/>
        <family val="1"/>
      </rPr>
      <t>)</t>
    </r>
  </si>
  <si>
    <r>
      <t>出苗期</t>
    </r>
    <r>
      <rPr>
        <sz val="10"/>
        <rFont val="MS PMincho"/>
        <family val="1"/>
      </rPr>
      <t>(</t>
    </r>
    <r>
      <rPr>
        <sz val="10"/>
        <rFont val="宋体"/>
        <family val="0"/>
      </rPr>
      <t>月</t>
    </r>
    <r>
      <rPr>
        <sz val="10"/>
        <rFont val="MS PMincho"/>
        <family val="1"/>
      </rPr>
      <t>/</t>
    </r>
    <r>
      <rPr>
        <sz val="10"/>
        <rFont val="宋体"/>
        <family val="0"/>
      </rPr>
      <t>日</t>
    </r>
    <r>
      <rPr>
        <sz val="10"/>
        <rFont val="MS PMincho"/>
        <family val="1"/>
      </rPr>
      <t>)</t>
    </r>
  </si>
  <si>
    <r>
      <t>始穗期</t>
    </r>
    <r>
      <rPr>
        <sz val="10"/>
        <rFont val="MS PMincho"/>
        <family val="1"/>
      </rPr>
      <t>(</t>
    </r>
    <r>
      <rPr>
        <sz val="10"/>
        <rFont val="宋体"/>
        <family val="0"/>
      </rPr>
      <t>月</t>
    </r>
    <r>
      <rPr>
        <sz val="10"/>
        <rFont val="MS PMincho"/>
        <family val="1"/>
      </rPr>
      <t>/</t>
    </r>
    <r>
      <rPr>
        <sz val="10"/>
        <rFont val="宋体"/>
        <family val="0"/>
      </rPr>
      <t>日</t>
    </r>
    <r>
      <rPr>
        <sz val="10"/>
        <rFont val="MS PMincho"/>
        <family val="1"/>
      </rPr>
      <t>)</t>
    </r>
  </si>
  <si>
    <r>
      <t>齐穗期</t>
    </r>
    <r>
      <rPr>
        <sz val="10"/>
        <rFont val="MS PMincho"/>
        <family val="1"/>
      </rPr>
      <t>(</t>
    </r>
    <r>
      <rPr>
        <sz val="10"/>
        <rFont val="宋体"/>
        <family val="0"/>
      </rPr>
      <t>月</t>
    </r>
    <r>
      <rPr>
        <sz val="10"/>
        <rFont val="MS PMincho"/>
        <family val="1"/>
      </rPr>
      <t>/</t>
    </r>
    <r>
      <rPr>
        <sz val="10"/>
        <rFont val="宋体"/>
        <family val="0"/>
      </rPr>
      <t>日</t>
    </r>
    <r>
      <rPr>
        <sz val="10"/>
        <rFont val="MS PMincho"/>
        <family val="1"/>
      </rPr>
      <t>)</t>
    </r>
  </si>
  <si>
    <r>
      <t>成熟期</t>
    </r>
    <r>
      <rPr>
        <sz val="10"/>
        <rFont val="MS PMincho"/>
        <family val="1"/>
      </rPr>
      <t>(</t>
    </r>
    <r>
      <rPr>
        <sz val="10"/>
        <rFont val="宋体"/>
        <family val="0"/>
      </rPr>
      <t>月</t>
    </r>
    <r>
      <rPr>
        <sz val="10"/>
        <rFont val="MS PMincho"/>
        <family val="1"/>
      </rPr>
      <t>/</t>
    </r>
    <r>
      <rPr>
        <sz val="10"/>
        <rFont val="宋体"/>
        <family val="0"/>
      </rPr>
      <t>日</t>
    </r>
    <r>
      <rPr>
        <sz val="10"/>
        <rFont val="MS PMincho"/>
        <family val="1"/>
      </rPr>
      <t>)</t>
    </r>
  </si>
  <si>
    <r>
      <t>生育期</t>
    </r>
    <r>
      <rPr>
        <sz val="10"/>
        <rFont val="MS PMincho"/>
        <family val="1"/>
      </rPr>
      <t>(</t>
    </r>
    <r>
      <rPr>
        <sz val="10"/>
        <rFont val="宋体"/>
        <family val="0"/>
      </rPr>
      <t>天</t>
    </r>
    <r>
      <rPr>
        <sz val="10"/>
        <rFont val="MS PMincho"/>
        <family val="1"/>
      </rPr>
      <t>)</t>
    </r>
  </si>
  <si>
    <r>
      <t>全生育期</t>
    </r>
    <r>
      <rPr>
        <sz val="10"/>
        <rFont val="MS PMincho"/>
        <family val="1"/>
      </rPr>
      <t>(</t>
    </r>
    <r>
      <rPr>
        <sz val="10"/>
        <rFont val="宋体"/>
        <family val="0"/>
      </rPr>
      <t>天</t>
    </r>
    <r>
      <rPr>
        <sz val="10"/>
        <rFont val="MS PMincho"/>
        <family val="1"/>
      </rPr>
      <t>)</t>
    </r>
  </si>
  <si>
    <r>
      <t>基本苗</t>
    </r>
    <r>
      <rPr>
        <sz val="10"/>
        <rFont val="MS PMincho"/>
        <family val="1"/>
      </rPr>
      <t>(</t>
    </r>
    <r>
      <rPr>
        <sz val="10"/>
        <rFont val="宋体"/>
        <family val="0"/>
      </rPr>
      <t>万</t>
    </r>
    <r>
      <rPr>
        <sz val="10"/>
        <rFont val="MS PMincho"/>
        <family val="1"/>
      </rPr>
      <t>/</t>
    </r>
    <r>
      <rPr>
        <sz val="10"/>
        <rFont val="宋体"/>
        <family val="0"/>
      </rPr>
      <t>亩</t>
    </r>
    <r>
      <rPr>
        <sz val="10"/>
        <rFont val="MS PMincho"/>
        <family val="1"/>
      </rPr>
      <t>)</t>
    </r>
  </si>
  <si>
    <t>株高(cm)</t>
  </si>
  <si>
    <r>
      <t>最高茎蘖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</si>
  <si>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t>每亩穗数</t>
    </r>
    <r>
      <rPr>
        <sz val="10"/>
        <rFont val="MS PMincho"/>
        <family val="1"/>
      </rPr>
      <t>(</t>
    </r>
    <r>
      <rPr>
        <sz val="10"/>
        <rFont val="宋体"/>
        <family val="0"/>
      </rPr>
      <t>万</t>
    </r>
    <r>
      <rPr>
        <sz val="10"/>
        <rFont val="MS PMincho"/>
        <family val="1"/>
      </rPr>
      <t>/</t>
    </r>
    <r>
      <rPr>
        <sz val="10"/>
        <rFont val="宋体"/>
        <family val="0"/>
      </rPr>
      <t>亩</t>
    </r>
    <r>
      <rPr>
        <sz val="10"/>
        <rFont val="MS PMincho"/>
        <family val="1"/>
      </rPr>
      <t>)</t>
    </r>
  </si>
  <si>
    <r>
      <t>成穗率</t>
    </r>
    <r>
      <rPr>
        <sz val="10"/>
        <rFont val="MS PMincho"/>
        <family val="1"/>
      </rPr>
      <t>(</t>
    </r>
    <r>
      <rPr>
        <sz val="10"/>
        <rFont val="宋体"/>
        <family val="0"/>
      </rPr>
      <t>％</t>
    </r>
    <r>
      <rPr>
        <sz val="10"/>
        <rFont val="MS PMincho"/>
        <family val="1"/>
      </rPr>
      <t>)</t>
    </r>
  </si>
  <si>
    <t>每穗 粒数</t>
  </si>
  <si>
    <t>江苏瑞华公司</t>
  </si>
  <si>
    <t>10/26</t>
  </si>
  <si>
    <t>11/5</t>
  </si>
  <si>
    <t>4/14</t>
  </si>
  <si>
    <t>4/16</t>
  </si>
  <si>
    <t>6/8</t>
  </si>
  <si>
    <t>11/3</t>
  </si>
  <si>
    <t>11/12</t>
  </si>
  <si>
    <t>4/15</t>
  </si>
  <si>
    <t>4/18</t>
  </si>
  <si>
    <t>5/29</t>
  </si>
  <si>
    <t>10/25</t>
  </si>
  <si>
    <t>4/17</t>
  </si>
  <si>
    <t>6/4</t>
  </si>
  <si>
    <t>10/30</t>
  </si>
  <si>
    <t>11/7</t>
  </si>
  <si>
    <t>4/12</t>
  </si>
  <si>
    <t>5/28</t>
  </si>
  <si>
    <t>洪泽农场农科所</t>
  </si>
  <si>
    <t>10/28</t>
  </si>
  <si>
    <t>11/4</t>
  </si>
  <si>
    <t>4/19</t>
  </si>
  <si>
    <t>6/2</t>
  </si>
  <si>
    <t>新洋农场农科所</t>
  </si>
  <si>
    <t>10/31</t>
  </si>
  <si>
    <t>5/31</t>
  </si>
  <si>
    <t>11/16</t>
  </si>
  <si>
    <t>4/11</t>
  </si>
  <si>
    <t>5/25</t>
  </si>
  <si>
    <t>徐州种子站</t>
  </si>
  <si>
    <t>11/13</t>
  </si>
  <si>
    <t>6/7</t>
  </si>
  <si>
    <t>连云港农科院</t>
  </si>
  <si>
    <t>10/27</t>
  </si>
  <si>
    <t>4-/7</t>
  </si>
  <si>
    <t>邳州稻麦原种场</t>
  </si>
  <si>
    <t xml:space="preserve"> 11/4</t>
  </si>
  <si>
    <t>11/14</t>
  </si>
  <si>
    <t>4/22</t>
  </si>
  <si>
    <t>6/5</t>
  </si>
  <si>
    <t>4/13</t>
  </si>
  <si>
    <t>4/20</t>
  </si>
  <si>
    <t>6/3</t>
  </si>
  <si>
    <t>6/1</t>
  </si>
  <si>
    <t>4/23</t>
  </si>
  <si>
    <t>黑胚率 (%)</t>
  </si>
  <si>
    <t>千粒重(克)</t>
  </si>
  <si>
    <t>容重   (克/升)</t>
  </si>
  <si>
    <t>小区产量(kg/13.33m2)</t>
  </si>
  <si>
    <t>折合亩产(kg/亩)</t>
  </si>
  <si>
    <t>较对照1增减产%</t>
  </si>
  <si>
    <t>较对照2增减产%</t>
  </si>
  <si>
    <t>产量位次</t>
  </si>
  <si>
    <t>3</t>
  </si>
  <si>
    <r>
      <t>普遍率</t>
    </r>
    <r>
      <rPr>
        <sz val="11"/>
        <rFont val="MS PMincho"/>
        <family val="1"/>
      </rPr>
      <t xml:space="preserve">  %</t>
    </r>
  </si>
  <si>
    <r>
      <t>面积</t>
    </r>
    <r>
      <rPr>
        <sz val="11"/>
        <rFont val="MS PMincho"/>
        <family val="1"/>
      </rPr>
      <t>%</t>
    </r>
  </si>
  <si>
    <t>2-3-4</t>
  </si>
  <si>
    <t>1/27</t>
  </si>
  <si>
    <t>8</t>
  </si>
  <si>
    <t>61.33</t>
  </si>
  <si>
    <t>30.67</t>
  </si>
  <si>
    <t>1/24</t>
  </si>
  <si>
    <t>1</t>
  </si>
  <si>
    <t>3/2</t>
  </si>
  <si>
    <t>5</t>
  </si>
  <si>
    <t>1-3-5</t>
  </si>
  <si>
    <t>4</t>
  </si>
  <si>
    <t>62.67</t>
  </si>
  <si>
    <r>
      <rPr>
        <sz val="11"/>
        <rFont val="宋体"/>
        <family val="0"/>
      </rPr>
      <t>中研麦</t>
    </r>
    <r>
      <rPr>
        <sz val="11"/>
        <rFont val="Times New Roman"/>
        <family val="1"/>
      </rPr>
      <t>0709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C01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</si>
  <si>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较</t>
    </r>
    <r>
      <rPr>
        <sz val="11"/>
        <rFont val="Times New Roman"/>
        <family val="1"/>
      </rPr>
      <t>CK2</t>
    </r>
    <r>
      <rPr>
        <sz val="11"/>
        <rFont val="宋体"/>
        <family val="0"/>
      </rPr>
      <t>增减产</t>
    </r>
    <r>
      <rPr>
        <sz val="11"/>
        <rFont val="Times New Roman"/>
        <family val="1"/>
      </rPr>
      <t>%</t>
    </r>
  </si>
  <si>
    <r>
      <rPr>
        <sz val="10"/>
        <rFont val="宋体"/>
        <family val="0"/>
      </rPr>
      <t>东台市农科所</t>
    </r>
  </si>
  <si>
    <r>
      <rPr>
        <b/>
        <sz val="10"/>
        <rFont val="宋体"/>
        <family val="0"/>
      </rPr>
      <t>平均</t>
    </r>
  </si>
  <si>
    <t>3-5</t>
  </si>
  <si>
    <r>
      <rPr>
        <sz val="11"/>
        <rFont val="宋体"/>
        <family val="0"/>
      </rPr>
      <t>未见</t>
    </r>
  </si>
  <si>
    <r>
      <rPr>
        <sz val="11"/>
        <rFont val="宋体"/>
        <family val="0"/>
      </rPr>
      <t>轻</t>
    </r>
  </si>
  <si>
    <r>
      <rPr>
        <sz val="11"/>
        <rFont val="宋体"/>
        <family val="0"/>
      </rPr>
      <t>重</t>
    </r>
  </si>
  <si>
    <r>
      <rPr>
        <sz val="11"/>
        <rFont val="宋体"/>
        <family val="0"/>
      </rPr>
      <t>中</t>
    </r>
  </si>
  <si>
    <t>柳新农场</t>
  </si>
  <si>
    <t>平  均</t>
  </si>
  <si>
    <t>B12</t>
  </si>
  <si>
    <r>
      <rPr>
        <sz val="10"/>
        <rFont val="宋体"/>
        <family val="0"/>
      </rPr>
      <t>短</t>
    </r>
  </si>
  <si>
    <r>
      <t>1</t>
    </r>
    <r>
      <rPr>
        <vertAlign val="superscript"/>
        <sz val="10"/>
        <rFont val="宋体"/>
        <family val="0"/>
      </rPr>
      <t>-</t>
    </r>
  </si>
  <si>
    <t>12/1</t>
  </si>
  <si>
    <t>2-</t>
  </si>
  <si>
    <t>3/10</t>
  </si>
  <si>
    <t>2+</t>
  </si>
  <si>
    <r>
      <t>3</t>
    </r>
    <r>
      <rPr>
        <sz val="10.5"/>
        <rFont val="宋体"/>
        <family val="0"/>
      </rPr>
      <t>-4</t>
    </r>
  </si>
  <si>
    <r>
      <t>3-</t>
    </r>
    <r>
      <rPr>
        <u val="single"/>
        <sz val="10.5"/>
        <color indexed="8"/>
        <rFont val="宋体"/>
        <family val="0"/>
      </rPr>
      <t>4</t>
    </r>
  </si>
  <si>
    <r>
      <t>2</t>
    </r>
    <r>
      <rPr>
        <vertAlign val="superscript"/>
        <sz val="12"/>
        <rFont val="宋体"/>
        <family val="0"/>
      </rPr>
      <t>-</t>
    </r>
  </si>
  <si>
    <t>10-25-40</t>
  </si>
  <si>
    <r>
      <rPr>
        <sz val="10"/>
        <rFont val="宋体"/>
        <family val="0"/>
      </rPr>
      <t>江苏瑞华公司</t>
    </r>
  </si>
  <si>
    <r>
      <rPr>
        <sz val="10"/>
        <rFont val="宋体"/>
        <family val="0"/>
      </rPr>
      <t>淮阴农科所</t>
    </r>
  </si>
  <si>
    <r>
      <rPr>
        <sz val="10"/>
        <rFont val="宋体"/>
        <family val="0"/>
      </rPr>
      <t>阜宁县农科所</t>
    </r>
  </si>
  <si>
    <r>
      <rPr>
        <sz val="10"/>
        <rFont val="宋体"/>
        <family val="0"/>
      </rPr>
      <t>洪泽农场农科所</t>
    </r>
  </si>
  <si>
    <r>
      <rPr>
        <sz val="10"/>
        <rFont val="宋体"/>
        <family val="0"/>
      </rPr>
      <t>新洋农场农科所</t>
    </r>
  </si>
  <si>
    <r>
      <rPr>
        <sz val="10"/>
        <rFont val="宋体"/>
        <family val="0"/>
      </rPr>
      <t>宿迁农科所</t>
    </r>
  </si>
  <si>
    <r>
      <rPr>
        <sz val="10"/>
        <rFont val="宋体"/>
        <family val="0"/>
      </rPr>
      <t>连云港农科院</t>
    </r>
  </si>
  <si>
    <r>
      <rPr>
        <sz val="10"/>
        <rFont val="宋体"/>
        <family val="0"/>
      </rPr>
      <t>邳州稻麦原种场</t>
    </r>
  </si>
  <si>
    <r>
      <t>1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2</t>
    </r>
  </si>
  <si>
    <r>
      <t>1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2</t>
    </r>
  </si>
  <si>
    <r>
      <t>2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3</t>
    </r>
  </si>
  <si>
    <r>
      <t>2</t>
    </r>
    <r>
      <rPr>
        <sz val="10"/>
        <rFont val="宋体"/>
        <family val="0"/>
      </rPr>
      <t>～</t>
    </r>
    <r>
      <rPr>
        <u val="single"/>
        <sz val="10"/>
        <rFont val="Times New Roman"/>
        <family val="1"/>
      </rPr>
      <t>3</t>
    </r>
  </si>
  <si>
    <r>
      <rPr>
        <sz val="10"/>
        <rFont val="宋体"/>
        <family val="0"/>
      </rPr>
      <t>零星</t>
    </r>
  </si>
  <si>
    <r>
      <t>3</t>
    </r>
    <r>
      <rPr>
        <sz val="10"/>
        <rFont val="宋体"/>
        <family val="0"/>
      </rPr>
      <t>～</t>
    </r>
    <r>
      <rPr>
        <u val="single"/>
        <sz val="10"/>
        <color indexed="8"/>
        <rFont val="Times New Roman"/>
        <family val="1"/>
      </rPr>
      <t>4</t>
    </r>
  </si>
  <si>
    <r>
      <t>2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3</t>
    </r>
  </si>
  <si>
    <r>
      <t>农丰</t>
    </r>
    <r>
      <rPr>
        <sz val="10"/>
        <color indexed="8"/>
        <rFont val="Times New Roman"/>
        <family val="1"/>
      </rPr>
      <t>88</t>
    </r>
  </si>
  <si>
    <t>大丰</t>
  </si>
  <si>
    <t>建湖</t>
  </si>
  <si>
    <r>
      <t>隆麦</t>
    </r>
    <r>
      <rPr>
        <sz val="10"/>
        <color indexed="8"/>
        <rFont val="Times New Roman"/>
        <family val="1"/>
      </rPr>
      <t>28</t>
    </r>
  </si>
  <si>
    <t>位次</t>
  </si>
  <si>
    <t>2013-2014</t>
  </si>
  <si>
    <t>2014-2015</t>
  </si>
  <si>
    <r>
      <rPr>
        <sz val="10"/>
        <color indexed="8"/>
        <rFont val="宋体"/>
        <family val="0"/>
      </rPr>
      <t>农丰</t>
    </r>
    <r>
      <rPr>
        <sz val="10"/>
        <color indexed="8"/>
        <rFont val="Times New Roman"/>
        <family val="1"/>
      </rPr>
      <t>88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A11</t>
    </r>
    <r>
      <rPr>
        <sz val="10"/>
        <color indexed="8"/>
        <rFont val="宋体"/>
        <family val="0"/>
      </rPr>
      <t>）</t>
    </r>
  </si>
  <si>
    <r>
      <rPr>
        <sz val="12"/>
        <rFont val="宋体"/>
        <family val="0"/>
      </rPr>
      <t>隆麦</t>
    </r>
    <r>
      <rPr>
        <sz val="12"/>
        <rFont val="Times New Roman"/>
        <family val="1"/>
      </rPr>
      <t>28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A04</t>
    </r>
    <r>
      <rPr>
        <sz val="12"/>
        <rFont val="宋体"/>
        <family val="0"/>
      </rPr>
      <t>）</t>
    </r>
  </si>
  <si>
    <r>
      <rPr>
        <sz val="10"/>
        <color indexed="8"/>
        <rFont val="宋体"/>
        <family val="0"/>
      </rPr>
      <t>隆麦</t>
    </r>
    <r>
      <rPr>
        <sz val="10"/>
        <color indexed="8"/>
        <rFont val="Times New Roman"/>
        <family val="1"/>
      </rPr>
      <t>28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A12</t>
    </r>
    <r>
      <rPr>
        <sz val="10"/>
        <color indexed="8"/>
        <rFont val="宋体"/>
        <family val="0"/>
      </rPr>
      <t>）</t>
    </r>
  </si>
  <si>
    <t>2015-2016生</t>
  </si>
  <si>
    <t xml:space="preserve">B01  </t>
  </si>
  <si>
    <r>
      <t>明麦</t>
    </r>
    <r>
      <rPr>
        <sz val="10"/>
        <color indexed="8"/>
        <rFont val="Times New Roman"/>
        <family val="1"/>
      </rPr>
      <t>16</t>
    </r>
  </si>
  <si>
    <t>徐州</t>
  </si>
  <si>
    <t>神农大丰</t>
  </si>
  <si>
    <t>东海</t>
  </si>
  <si>
    <t>东辛</t>
  </si>
  <si>
    <t>江苏保丰</t>
  </si>
  <si>
    <t>瑞华</t>
  </si>
  <si>
    <t>淮安</t>
  </si>
  <si>
    <t>丰县</t>
  </si>
  <si>
    <t>徐州佳禾</t>
  </si>
  <si>
    <t>宿迁中江</t>
  </si>
  <si>
    <t>省农科院（泗洪基地）</t>
  </si>
  <si>
    <t>2014-2015</t>
  </si>
  <si>
    <r>
      <rPr>
        <sz val="10"/>
        <rFont val="宋体"/>
        <family val="0"/>
      </rPr>
      <t>中研麦</t>
    </r>
    <r>
      <rPr>
        <sz val="10"/>
        <rFont val="Times New Roman"/>
        <family val="1"/>
      </rPr>
      <t>0709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C09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</si>
  <si>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徐农</t>
    </r>
    <r>
      <rPr>
        <sz val="10"/>
        <rFont val="Times New Roman"/>
        <family val="1"/>
      </rPr>
      <t>0029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C11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</si>
  <si>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徐农</t>
    </r>
    <r>
      <rPr>
        <sz val="10"/>
        <rFont val="Times New Roman"/>
        <family val="1"/>
      </rPr>
      <t>0029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C02</t>
    </r>
    <r>
      <rPr>
        <sz val="10"/>
        <rFont val="宋体"/>
        <family val="0"/>
      </rPr>
      <t>）</t>
    </r>
  </si>
  <si>
    <t>序号</t>
  </si>
  <si>
    <t>初审意见</t>
  </si>
  <si>
    <t>通过初审，适合我省淮南麦区种植</t>
  </si>
  <si>
    <t>通过初审，适合我省淮北麦区种植</t>
  </si>
  <si>
    <r>
      <t>中研麦</t>
    </r>
    <r>
      <rPr>
        <sz val="10"/>
        <color indexed="8"/>
        <rFont val="Times New Roman"/>
        <family val="1"/>
      </rPr>
      <t>0709</t>
    </r>
  </si>
  <si>
    <t>新洋</t>
  </si>
  <si>
    <t>盱眙</t>
  </si>
  <si>
    <t>洪泽</t>
  </si>
  <si>
    <t>宿迁</t>
  </si>
  <si>
    <t>邳州</t>
  </si>
  <si>
    <t xml:space="preserve"> </t>
  </si>
  <si>
    <r>
      <t>徐农</t>
    </r>
    <r>
      <rPr>
        <sz val="10"/>
        <color indexed="8"/>
        <rFont val="Times New Roman"/>
        <family val="1"/>
      </rPr>
      <t>0029</t>
    </r>
  </si>
  <si>
    <t>圆锥</t>
  </si>
  <si>
    <t>白</t>
  </si>
  <si>
    <t>2015-2016生</t>
  </si>
  <si>
    <t>年份</t>
  </si>
  <si>
    <t>区试编号</t>
  </si>
  <si>
    <t>抗性编号</t>
  </si>
  <si>
    <t>区试产量</t>
  </si>
  <si>
    <t>品质状况</t>
  </si>
  <si>
    <t>黄花叶病</t>
  </si>
  <si>
    <t>穗发芽</t>
  </si>
  <si>
    <t>全生育期</t>
  </si>
  <si>
    <t>农艺性状</t>
  </si>
  <si>
    <r>
      <t>公斤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亩</t>
    </r>
  </si>
  <si>
    <t>CK1   ±%</t>
  </si>
  <si>
    <t>CK2±%</t>
  </si>
  <si>
    <t>显著性</t>
  </si>
  <si>
    <r>
      <t>增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减点次</t>
    </r>
  </si>
  <si>
    <r>
      <t>容重</t>
    </r>
    <r>
      <rPr>
        <b/>
        <sz val="10"/>
        <color indexed="8"/>
        <rFont val="Times New Roman"/>
        <family val="1"/>
      </rPr>
      <t>g/L</t>
    </r>
  </si>
  <si>
    <r>
      <t>粗蛋白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干基</t>
    </r>
    <r>
      <rPr>
        <b/>
        <sz val="10"/>
        <color indexed="8"/>
        <rFont val="Times New Roman"/>
        <family val="1"/>
      </rPr>
      <t>)
%</t>
    </r>
  </si>
  <si>
    <r>
      <t>湿面筋</t>
    </r>
    <r>
      <rPr>
        <b/>
        <sz val="10"/>
        <color indexed="8"/>
        <rFont val="Times New Roman"/>
        <family val="1"/>
      </rPr>
      <t>%</t>
    </r>
  </si>
  <si>
    <t>稳定时间</t>
  </si>
  <si>
    <t>硬度指数</t>
  </si>
  <si>
    <t>吸水率%</t>
  </si>
  <si>
    <t>抗性      评价</t>
  </si>
  <si>
    <t>病情     指数</t>
  </si>
  <si>
    <t>抗性     评价</t>
  </si>
  <si>
    <r>
      <t>基本苗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万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亩</t>
    </r>
    <r>
      <rPr>
        <b/>
        <sz val="10"/>
        <color indexed="8"/>
        <rFont val="Times New Roman"/>
        <family val="1"/>
      </rPr>
      <t>)</t>
    </r>
  </si>
  <si>
    <r>
      <t>株高</t>
    </r>
    <r>
      <rPr>
        <b/>
        <sz val="10"/>
        <color indexed="8"/>
        <rFont val="Times New Roman"/>
        <family val="1"/>
      </rPr>
      <t>(CM)</t>
    </r>
  </si>
  <si>
    <r>
      <t>穗数</t>
    </r>
    <r>
      <rPr>
        <b/>
        <sz val="10"/>
        <color indexed="8"/>
        <rFont val="Times New Roman"/>
        <family val="1"/>
      </rPr>
      <t xml:space="preserve"> (</t>
    </r>
    <r>
      <rPr>
        <b/>
        <sz val="10"/>
        <color indexed="8"/>
        <rFont val="宋体"/>
        <family val="0"/>
      </rPr>
      <t>万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亩</t>
    </r>
    <r>
      <rPr>
        <b/>
        <sz val="10"/>
        <color indexed="8"/>
        <rFont val="Times New Roman"/>
        <family val="1"/>
      </rPr>
      <t>)</t>
    </r>
  </si>
  <si>
    <r>
      <t>千粒重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克</t>
    </r>
    <r>
      <rPr>
        <b/>
        <sz val="10"/>
        <color indexed="8"/>
        <rFont val="Times New Roman"/>
        <family val="1"/>
      </rPr>
      <t>)</t>
    </r>
  </si>
  <si>
    <r>
      <rPr>
        <sz val="10"/>
        <rFont val="宋体"/>
        <family val="0"/>
      </rPr>
      <t>农丰</t>
    </r>
    <r>
      <rPr>
        <sz val="10"/>
        <rFont val="Times New Roman"/>
        <family val="1"/>
      </rPr>
      <t>88</t>
    </r>
  </si>
  <si>
    <r>
      <t>2014</t>
    </r>
    <r>
      <rPr>
        <sz val="10"/>
        <rFont val="宋体"/>
        <family val="0"/>
      </rPr>
      <t>区</t>
    </r>
  </si>
  <si>
    <t>A01</t>
  </si>
  <si>
    <t>**</t>
  </si>
  <si>
    <t>11/0</t>
  </si>
  <si>
    <t>MR</t>
  </si>
  <si>
    <t>HR</t>
  </si>
  <si>
    <r>
      <rPr>
        <sz val="10"/>
        <rFont val="宋体"/>
        <family val="0"/>
      </rPr>
      <t>高抗</t>
    </r>
  </si>
  <si>
    <r>
      <t>2015</t>
    </r>
    <r>
      <rPr>
        <sz val="10"/>
        <rFont val="宋体"/>
        <family val="0"/>
      </rPr>
      <t>区</t>
    </r>
  </si>
  <si>
    <t>A07</t>
  </si>
  <si>
    <t>**</t>
  </si>
  <si>
    <t>10/1</t>
  </si>
  <si>
    <t>R</t>
  </si>
  <si>
    <t>S</t>
  </si>
  <si>
    <r>
      <t>2016</t>
    </r>
    <r>
      <rPr>
        <sz val="10"/>
        <rFont val="宋体"/>
        <family val="0"/>
      </rPr>
      <t>生</t>
    </r>
  </si>
  <si>
    <r>
      <rPr>
        <sz val="10"/>
        <rFont val="宋体"/>
        <family val="0"/>
      </rPr>
      <t>高抗</t>
    </r>
  </si>
  <si>
    <r>
      <rPr>
        <sz val="10"/>
        <rFont val="宋体"/>
        <family val="0"/>
      </rPr>
      <t>隆麦</t>
    </r>
    <r>
      <rPr>
        <sz val="10"/>
        <rFont val="Times New Roman"/>
        <family val="1"/>
      </rPr>
      <t>28</t>
    </r>
  </si>
  <si>
    <t>A04</t>
  </si>
  <si>
    <t>MS</t>
  </si>
  <si>
    <r>
      <rPr>
        <sz val="10"/>
        <rFont val="宋体"/>
        <family val="0"/>
      </rPr>
      <t>中抗</t>
    </r>
  </si>
  <si>
    <t>A08</t>
  </si>
  <si>
    <t>8/3</t>
  </si>
  <si>
    <r>
      <rPr>
        <b/>
        <sz val="10"/>
        <rFont val="宋体"/>
        <family val="0"/>
      </rPr>
      <t>中抗</t>
    </r>
  </si>
  <si>
    <t>HS</t>
  </si>
  <si>
    <t>CK1</t>
  </si>
  <si>
    <r>
      <rPr>
        <sz val="10"/>
        <rFont val="宋体"/>
        <family val="0"/>
      </rPr>
      <t>扬麦</t>
    </r>
    <r>
      <rPr>
        <sz val="10"/>
        <rFont val="Times New Roman"/>
        <family val="1"/>
      </rPr>
      <t>11(CK)</t>
    </r>
  </si>
  <si>
    <t>ACK</t>
  </si>
  <si>
    <r>
      <rPr>
        <sz val="10"/>
        <rFont val="宋体"/>
        <family val="0"/>
      </rPr>
      <t>抗</t>
    </r>
  </si>
  <si>
    <t>Ack1</t>
  </si>
  <si>
    <t>—</t>
  </si>
  <si>
    <r>
      <rPr>
        <b/>
        <sz val="10"/>
        <rFont val="宋体"/>
        <family val="0"/>
      </rPr>
      <t>抗</t>
    </r>
  </si>
  <si>
    <t>CK2</t>
  </si>
  <si>
    <r>
      <rPr>
        <sz val="10"/>
        <rFont val="宋体"/>
        <family val="0"/>
      </rPr>
      <t>扬麦</t>
    </r>
    <r>
      <rPr>
        <sz val="10"/>
        <rFont val="Times New Roman"/>
        <family val="1"/>
      </rPr>
      <t>20(CK2)</t>
    </r>
  </si>
  <si>
    <t>Ack2</t>
  </si>
  <si>
    <r>
      <rPr>
        <b/>
        <sz val="10"/>
        <rFont val="宋体"/>
        <family val="0"/>
      </rPr>
      <t>抗性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评价</t>
    </r>
  </si>
  <si>
    <r>
      <rPr>
        <b/>
        <sz val="10"/>
        <color indexed="8"/>
        <rFont val="宋体"/>
        <family val="0"/>
      </rPr>
      <t>基本苗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万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亩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</si>
  <si>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宋体"/>
        <family val="0"/>
      </rPr>
      <t>株高</t>
    </r>
    <r>
      <rPr>
        <b/>
        <sz val="10"/>
        <color indexed="8"/>
        <rFont val="Times New Roman"/>
        <family val="1"/>
      </rPr>
      <t>(CM)</t>
    </r>
  </si>
  <si>
    <r>
      <rPr>
        <b/>
        <sz val="10"/>
        <color indexed="8"/>
        <rFont val="宋体"/>
        <family val="0"/>
      </rPr>
      <t>每亩穗数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万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亩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</si>
  <si>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宋体"/>
        <family val="0"/>
      </rPr>
      <t>每穗粒数</t>
    </r>
  </si>
  <si>
    <r>
      <rPr>
        <sz val="10"/>
        <color indexed="8"/>
        <rFont val="宋体"/>
        <family val="0"/>
      </rPr>
      <t>华麦鉴</t>
    </r>
    <r>
      <rPr>
        <sz val="10"/>
        <color indexed="8"/>
        <rFont val="Times New Roman"/>
        <family val="1"/>
      </rPr>
      <t>3</t>
    </r>
  </si>
  <si>
    <r>
      <t>2013</t>
    </r>
    <r>
      <rPr>
        <sz val="10"/>
        <color indexed="8"/>
        <rFont val="宋体"/>
        <family val="0"/>
      </rPr>
      <t>区</t>
    </r>
  </si>
  <si>
    <r>
      <t>2014</t>
    </r>
    <r>
      <rPr>
        <sz val="10"/>
        <color indexed="8"/>
        <rFont val="宋体"/>
        <family val="0"/>
      </rPr>
      <t>区</t>
    </r>
  </si>
  <si>
    <t>10/1</t>
  </si>
  <si>
    <r>
      <rPr>
        <b/>
        <sz val="10"/>
        <color indexed="8"/>
        <rFont val="宋体"/>
        <family val="0"/>
      </rPr>
      <t>平均</t>
    </r>
    <r>
      <rPr>
        <b/>
        <sz val="10"/>
        <color indexed="8"/>
        <rFont val="Times New Roman"/>
        <family val="1"/>
      </rPr>
      <t xml:space="preserve"> </t>
    </r>
  </si>
  <si>
    <r>
      <t>2015</t>
    </r>
    <r>
      <rPr>
        <sz val="10"/>
        <color indexed="8"/>
        <rFont val="宋体"/>
        <family val="0"/>
      </rPr>
      <t>生</t>
    </r>
  </si>
  <si>
    <t>10/0</t>
  </si>
  <si>
    <t>16.00</t>
  </si>
  <si>
    <r>
      <rPr>
        <sz val="10"/>
        <color indexed="8"/>
        <rFont val="宋体"/>
        <family val="0"/>
      </rPr>
      <t>宁</t>
    </r>
    <r>
      <rPr>
        <sz val="10"/>
        <color indexed="8"/>
        <rFont val="Times New Roman"/>
        <family val="1"/>
      </rPr>
      <t>09-72</t>
    </r>
  </si>
  <si>
    <t>A06</t>
  </si>
  <si>
    <t>7/1</t>
  </si>
  <si>
    <r>
      <rPr>
        <sz val="10"/>
        <color indexed="8"/>
        <rFont val="宋体"/>
        <family val="0"/>
      </rPr>
      <t>对照</t>
    </r>
  </si>
  <si>
    <r>
      <rPr>
        <sz val="10"/>
        <color indexed="8"/>
        <rFont val="宋体"/>
        <family val="0"/>
      </rPr>
      <t>扬麦</t>
    </r>
    <r>
      <rPr>
        <sz val="10"/>
        <color indexed="8"/>
        <rFont val="Times New Roman"/>
        <family val="1"/>
      </rPr>
      <t>11(CK)</t>
    </r>
  </si>
  <si>
    <t>Ack</t>
  </si>
  <si>
    <r>
      <t>2015生</t>
    </r>
  </si>
  <si>
    <t>/</t>
  </si>
  <si>
    <r>
      <t>2016</t>
    </r>
    <r>
      <rPr>
        <b/>
        <sz val="16"/>
        <color indexed="8"/>
        <rFont val="宋体"/>
        <family val="0"/>
      </rPr>
      <t>年报审小麦品种综合性状表</t>
    </r>
  </si>
  <si>
    <t>试验编号</t>
  </si>
  <si>
    <t>抗性编号</t>
  </si>
  <si>
    <r>
      <rPr>
        <b/>
        <sz val="10"/>
        <color indexed="8"/>
        <rFont val="宋体"/>
        <family val="0"/>
      </rPr>
      <t>抗穗发芽</t>
    </r>
  </si>
  <si>
    <r>
      <rPr>
        <b/>
        <sz val="10"/>
        <color indexed="8"/>
        <rFont val="宋体"/>
        <family val="0"/>
      </rPr>
      <t>全生育期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天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</si>
  <si>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宋体"/>
        <family val="0"/>
      </rPr>
      <t>比对照长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)</t>
    </r>
  </si>
  <si>
    <r>
      <rPr>
        <b/>
        <sz val="10"/>
        <color indexed="8"/>
        <rFont val="宋体"/>
        <family val="0"/>
      </rPr>
      <t>主要农艺性状</t>
    </r>
  </si>
  <si>
    <r>
      <t>比对照</t>
    </r>
    <r>
      <rPr>
        <b/>
        <sz val="10"/>
        <color indexed="8"/>
        <rFont val="Times New Roman"/>
        <family val="1"/>
      </rPr>
      <t>1±%</t>
    </r>
  </si>
  <si>
    <t>显著</t>
  </si>
  <si>
    <r>
      <t>增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减产点次</t>
    </r>
  </si>
  <si>
    <r>
      <t>比对照</t>
    </r>
    <r>
      <rPr>
        <b/>
        <sz val="10"/>
        <color indexed="8"/>
        <rFont val="Times New Roman"/>
        <family val="1"/>
      </rPr>
      <t>2±%</t>
    </r>
  </si>
  <si>
    <r>
      <rPr>
        <b/>
        <sz val="10"/>
        <color indexed="8"/>
        <rFont val="宋体"/>
        <family val="0"/>
      </rPr>
      <t>千粒重</t>
    </r>
  </si>
  <si>
    <r>
      <rPr>
        <b/>
        <sz val="10"/>
        <color indexed="8"/>
        <rFont val="宋体"/>
        <family val="0"/>
      </rPr>
      <t>成穗率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％</t>
    </r>
    <r>
      <rPr>
        <b/>
        <sz val="10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</si>
  <si>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中研麦</t>
    </r>
    <r>
      <rPr>
        <sz val="9"/>
        <color indexed="8"/>
        <rFont val="Times New Roman"/>
        <family val="1"/>
      </rPr>
      <t>0709</t>
    </r>
  </si>
  <si>
    <t>C01</t>
  </si>
  <si>
    <t>**</t>
  </si>
  <si>
    <t>10/0</t>
  </si>
  <si>
    <r>
      <t>MS</t>
    </r>
    <r>
      <rPr>
        <sz val="10"/>
        <color indexed="8"/>
        <rFont val="宋体"/>
        <family val="0"/>
      </rPr>
      <t>　</t>
    </r>
  </si>
  <si>
    <r>
      <rPr>
        <sz val="10"/>
        <color indexed="8"/>
        <rFont val="宋体"/>
        <family val="0"/>
      </rPr>
      <t>抗</t>
    </r>
  </si>
  <si>
    <t>C09</t>
  </si>
  <si>
    <t>9/0</t>
  </si>
  <si>
    <t>5/4</t>
  </si>
  <si>
    <r>
      <t>2016</t>
    </r>
    <r>
      <rPr>
        <b/>
        <sz val="10"/>
        <color indexed="8"/>
        <rFont val="宋体"/>
        <family val="0"/>
      </rPr>
      <t>生</t>
    </r>
  </si>
  <si>
    <r>
      <rPr>
        <sz val="9"/>
        <color indexed="8"/>
        <rFont val="宋体"/>
        <family val="0"/>
      </rPr>
      <t>郑麦</t>
    </r>
    <r>
      <rPr>
        <sz val="9"/>
        <color indexed="8"/>
        <rFont val="Times New Roman"/>
        <family val="1"/>
      </rPr>
      <t>9023(ck1)</t>
    </r>
  </si>
  <si>
    <t>CCK1</t>
  </si>
  <si>
    <r>
      <t>MR</t>
    </r>
    <r>
      <rPr>
        <sz val="10"/>
        <rFont val="宋体"/>
        <family val="0"/>
      </rPr>
      <t>　</t>
    </r>
  </si>
  <si>
    <t>CK1</t>
  </si>
  <si>
    <r>
      <t>2016</t>
    </r>
    <r>
      <rPr>
        <b/>
        <sz val="10"/>
        <rFont val="宋体"/>
        <family val="0"/>
      </rPr>
      <t>生</t>
    </r>
  </si>
  <si>
    <r>
      <rPr>
        <sz val="9"/>
        <color indexed="8"/>
        <rFont val="宋体"/>
        <family val="0"/>
      </rPr>
      <t>徐农</t>
    </r>
    <r>
      <rPr>
        <sz val="9"/>
        <color indexed="8"/>
        <rFont val="Times New Roman"/>
        <family val="1"/>
      </rPr>
      <t>0029</t>
    </r>
  </si>
  <si>
    <t>C02</t>
  </si>
  <si>
    <t>9/1</t>
  </si>
  <si>
    <t>*</t>
  </si>
  <si>
    <t>8/2</t>
  </si>
  <si>
    <t>C11</t>
  </si>
  <si>
    <t>C03</t>
  </si>
  <si>
    <t>8/1</t>
  </si>
  <si>
    <r>
      <rPr>
        <sz val="9"/>
        <color indexed="8"/>
        <rFont val="宋体"/>
        <family val="0"/>
      </rPr>
      <t>淮麦</t>
    </r>
    <r>
      <rPr>
        <sz val="9"/>
        <color indexed="8"/>
        <rFont val="Times New Roman"/>
        <family val="1"/>
      </rPr>
      <t>20(ck2)</t>
    </r>
  </si>
  <si>
    <t>CCK2</t>
  </si>
  <si>
    <r>
      <rPr>
        <sz val="10"/>
        <rFont val="宋体"/>
        <family val="0"/>
      </rPr>
      <t>感</t>
    </r>
  </si>
  <si>
    <t>CK2</t>
  </si>
  <si>
    <r>
      <rPr>
        <b/>
        <sz val="10"/>
        <rFont val="宋体"/>
        <family val="0"/>
      </rPr>
      <t>感</t>
    </r>
  </si>
  <si>
    <r>
      <t>2016</t>
    </r>
    <r>
      <rPr>
        <b/>
        <sz val="9"/>
        <color indexed="8"/>
        <rFont val="宋体"/>
        <family val="0"/>
      </rPr>
      <t>生</t>
    </r>
  </si>
  <si>
    <r>
      <rPr>
        <sz val="10"/>
        <color indexed="8"/>
        <rFont val="宋体"/>
        <family val="0"/>
      </rPr>
      <t>明麦</t>
    </r>
    <r>
      <rPr>
        <sz val="10"/>
        <color indexed="8"/>
        <rFont val="Times New Roman"/>
        <family val="1"/>
      </rPr>
      <t>16</t>
    </r>
  </si>
  <si>
    <t>B01</t>
  </si>
  <si>
    <t>7/2</t>
  </si>
  <si>
    <t>B02</t>
  </si>
  <si>
    <r>
      <rPr>
        <sz val="10"/>
        <rFont val="宋体"/>
        <family val="0"/>
      </rPr>
      <t>高感</t>
    </r>
  </si>
  <si>
    <r>
      <rPr>
        <b/>
        <sz val="10"/>
        <rFont val="宋体"/>
        <family val="0"/>
      </rPr>
      <t>高感</t>
    </r>
  </si>
  <si>
    <r>
      <rPr>
        <sz val="10"/>
        <rFont val="宋体"/>
        <family val="0"/>
      </rPr>
      <t>中抗</t>
    </r>
  </si>
  <si>
    <t>淮麦20(ck)</t>
  </si>
  <si>
    <t>BCK</t>
  </si>
  <si>
    <r>
      <t>2016</t>
    </r>
    <r>
      <rPr>
        <sz val="9"/>
        <color indexed="8"/>
        <rFont val="宋体"/>
        <family val="0"/>
      </rPr>
      <t>生</t>
    </r>
  </si>
  <si>
    <r>
      <rPr>
        <sz val="10"/>
        <rFont val="宋体"/>
        <family val="0"/>
      </rPr>
      <t>感</t>
    </r>
  </si>
  <si>
    <r>
      <t>2016</t>
    </r>
    <r>
      <rPr>
        <b/>
        <sz val="16"/>
        <color indexed="8"/>
        <rFont val="宋体"/>
        <family val="0"/>
      </rPr>
      <t>年报审小麦品种综合性状表</t>
    </r>
  </si>
  <si>
    <t>1-3</t>
  </si>
  <si>
    <t>1-3</t>
  </si>
  <si>
    <t>通过初审，适合我省沿淮麦区及淮北麦区晚茬口种植</t>
  </si>
  <si>
    <t>通过初审，适合我省沿淮麦区种植</t>
  </si>
  <si>
    <t>淮南小麦</t>
  </si>
  <si>
    <t>农麦88</t>
  </si>
  <si>
    <t>隆麦28</t>
  </si>
  <si>
    <t>华麦8号</t>
  </si>
  <si>
    <t>宁麦26</t>
  </si>
  <si>
    <t>淮北小麦</t>
  </si>
  <si>
    <t>明麦16</t>
  </si>
  <si>
    <t>淮北迟播</t>
  </si>
  <si>
    <t>小麦</t>
  </si>
  <si>
    <t>中研麦0709</t>
  </si>
  <si>
    <t>徐农029</t>
  </si>
  <si>
    <t>类型</t>
  </si>
  <si>
    <t>品种</t>
  </si>
  <si>
    <t>通过初审，适宜江苏省淮南麦区种植</t>
  </si>
  <si>
    <t>通过初审，适宜江苏省淮北麦区种植</t>
  </si>
  <si>
    <t>通过初审，适宜江苏省沿淮麦区种植</t>
  </si>
  <si>
    <t>通过初审，适宜江苏省沿淮麦区及淮北晚茬口种植</t>
  </si>
  <si>
    <t>区平均</t>
  </si>
  <si>
    <t>初审意见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</si>
</sst>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;[Red]0.0"/>
    <numFmt numFmtId="178" formatCode="0.0_ "/>
    <numFmt numFmtId="179" formatCode="0.00_);[Red]\(0.00\)"/>
    <numFmt numFmtId="180" formatCode="0.00_ "/>
    <numFmt numFmtId="181" formatCode="0_);[Red]\(0\)"/>
    <numFmt numFmtId="182" formatCode="0_ "/>
    <numFmt numFmtId="183" formatCode="m/d"/>
    <numFmt numFmtId="184" formatCode="m/d/d"/>
    <numFmt numFmtId="185" formatCode="m/d;@"/>
    <numFmt numFmtId="186" formatCode="0.0_);[Red]\(0.0\)"/>
    <numFmt numFmtId="187" formatCode="0.00;_뀀"/>
    <numFmt numFmtId="188" formatCode="0.000_ "/>
    <numFmt numFmtId="189" formatCode="0.00;[Red]0.00"/>
    <numFmt numFmtId="190" formatCode="0.00_ ;[Red]\-0.00\ "/>
    <numFmt numFmtId="191" formatCode="m/d"/>
    <numFmt numFmtId="192" formatCode="_ &quot;￥&quot;* #,##0_ ;_ &quot;￥&quot;* \-#,##0_ ;_ &quot;￥&quot;* &quot;-&quot;_ ;_ @_ "/>
    <numFmt numFmtId="193" formatCode="m/d;@"/>
  </numFmts>
  <fonts count="10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4"/>
      <name val="方正小标宋简体"/>
      <family val="0"/>
    </font>
    <font>
      <sz val="11"/>
      <name val="MS PMincho"/>
      <family val="1"/>
    </font>
    <font>
      <sz val="13"/>
      <name val="Times New Roman"/>
      <family val="1"/>
    </font>
    <font>
      <sz val="11"/>
      <name val="仿宋_GB2312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sz val="12"/>
      <name val="宋体"/>
      <family val="0"/>
    </font>
    <font>
      <b/>
      <sz val="10"/>
      <color indexed="8"/>
      <name val="宋体"/>
      <family val="0"/>
    </font>
    <font>
      <b/>
      <u val="single"/>
      <sz val="10"/>
      <name val="宋体"/>
      <family val="0"/>
    </font>
    <font>
      <u val="single"/>
      <sz val="10"/>
      <name val="宋体"/>
      <family val="0"/>
    </font>
    <font>
      <sz val="10"/>
      <name val="MS PMincho"/>
      <family val="1"/>
    </font>
    <font>
      <sz val="10"/>
      <color indexed="63"/>
      <name val="宋体"/>
      <family val="0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10.5"/>
      <name val="宋体"/>
      <family val="0"/>
    </font>
    <font>
      <vertAlign val="superscript"/>
      <sz val="10"/>
      <name val="宋体"/>
      <family val="0"/>
    </font>
    <font>
      <sz val="10.5"/>
      <color indexed="8"/>
      <name val="宋体"/>
      <family val="0"/>
    </font>
    <font>
      <u val="single"/>
      <sz val="10.5"/>
      <name val="宋体"/>
      <family val="0"/>
    </font>
    <font>
      <u val="single"/>
      <sz val="10.5"/>
      <color indexed="8"/>
      <name val="宋体"/>
      <family val="0"/>
    </font>
    <font>
      <vertAlign val="superscript"/>
      <sz val="12"/>
      <name val="宋体"/>
      <family val="0"/>
    </font>
    <font>
      <u val="single"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imes New Roman"/>
      <family val="1"/>
    </font>
    <font>
      <sz val="20"/>
      <name val="宋体"/>
      <family val="0"/>
    </font>
    <font>
      <sz val="20"/>
      <color indexed="8"/>
      <name val="宋体"/>
      <family val="0"/>
    </font>
    <font>
      <sz val="20"/>
      <name val="Times New Roman"/>
      <family val="1"/>
    </font>
    <font>
      <sz val="16"/>
      <name val="宋体"/>
      <family val="0"/>
    </font>
    <font>
      <sz val="16"/>
      <color indexed="8"/>
      <name val="宋体"/>
      <family val="0"/>
    </font>
    <font>
      <b/>
      <sz val="16"/>
      <color indexed="8"/>
      <name val="Times New Roman"/>
      <family val="1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宋体"/>
      <family val="0"/>
    </font>
    <font>
      <sz val="20"/>
      <color theme="1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ck">
        <color indexed="22"/>
      </top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ck">
        <color indexed="22"/>
      </left>
      <right style="thin">
        <color indexed="22"/>
      </right>
      <top/>
      <bottom/>
    </border>
    <border>
      <left/>
      <right style="thick">
        <color indexed="22"/>
      </right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1" fillId="21" borderId="0" applyNumberFormat="0" applyBorder="0" applyAlignment="0" applyProtection="0"/>
    <xf numFmtId="0" fontId="8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22" borderId="5" applyNumberFormat="0" applyAlignment="0" applyProtection="0"/>
    <xf numFmtId="0" fontId="84" fillId="23" borderId="6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22" borderId="8" applyNumberFormat="0" applyAlignment="0" applyProtection="0"/>
    <xf numFmtId="0" fontId="90" fillId="31" borderId="5" applyNumberFormat="0" applyAlignment="0" applyProtection="0"/>
    <xf numFmtId="0" fontId="0" fillId="32" borderId="9" applyNumberFormat="0" applyFont="0" applyAlignment="0" applyProtection="0"/>
  </cellStyleXfs>
  <cellXfs count="776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82" fontId="3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58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 quotePrefix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5" fontId="15" fillId="0" borderId="10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186" fontId="15" fillId="0" borderId="10" xfId="0" applyNumberFormat="1" applyFont="1" applyBorder="1" applyAlignment="1">
      <alignment horizontal="center" vertical="center" wrapText="1"/>
    </xf>
    <xf numFmtId="178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85" fontId="12" fillId="0" borderId="10" xfId="0" applyNumberFormat="1" applyFont="1" applyBorder="1" applyAlignment="1">
      <alignment horizontal="center" vertical="center" wrapText="1"/>
    </xf>
    <xf numFmtId="186" fontId="12" fillId="0" borderId="10" xfId="0" applyNumberFormat="1" applyFont="1" applyBorder="1" applyAlignment="1">
      <alignment horizontal="center" vertical="center" wrapText="1"/>
    </xf>
    <xf numFmtId="181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0" fontId="12" fillId="0" borderId="14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82" fontId="2" fillId="0" borderId="10" xfId="0" applyNumberFormat="1" applyFont="1" applyFill="1" applyBorder="1" applyAlignment="1">
      <alignment horizontal="center" vertical="center"/>
    </xf>
    <xf numFmtId="49" fontId="2" fillId="0" borderId="10" xfId="43" applyNumberFormat="1" applyFont="1" applyBorder="1" applyAlignment="1">
      <alignment horizontal="center" vertical="center" wrapText="1"/>
      <protection/>
    </xf>
    <xf numFmtId="181" fontId="2" fillId="0" borderId="10" xfId="43" applyNumberFormat="1" applyFont="1" applyFill="1" applyBorder="1" applyAlignment="1">
      <alignment horizontal="center" vertical="center" wrapText="1"/>
      <protection/>
    </xf>
    <xf numFmtId="179" fontId="2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186" fontId="2" fillId="0" borderId="10" xfId="43" applyNumberFormat="1" applyFont="1" applyFill="1" applyBorder="1" applyAlignment="1">
      <alignment horizontal="center" vertical="center" wrapText="1"/>
      <protection/>
    </xf>
    <xf numFmtId="180" fontId="2" fillId="0" borderId="10" xfId="43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82" fontId="2" fillId="0" borderId="15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horizontal="center" vertical="center"/>
    </xf>
    <xf numFmtId="186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86" fontId="2" fillId="0" borderId="12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81" fontId="12" fillId="0" borderId="10" xfId="0" applyNumberFormat="1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/>
    </xf>
    <xf numFmtId="179" fontId="12" fillId="0" borderId="10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2" applyFont="1" applyBorder="1">
      <alignment vertical="center"/>
      <protection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89" fontId="12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2" fillId="0" borderId="10" xfId="42" applyNumberFormat="1" applyFont="1" applyBorder="1">
      <alignment vertical="center"/>
      <protection/>
    </xf>
    <xf numFmtId="180" fontId="1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 wrapText="1"/>
    </xf>
    <xf numFmtId="19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90" fontId="3" fillId="0" borderId="10" xfId="0" applyNumberFormat="1" applyFont="1" applyBorder="1" applyAlignment="1">
      <alignment horizontal="center" vertical="top" wrapText="1"/>
    </xf>
    <xf numFmtId="190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9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58" fontId="3" fillId="0" borderId="10" xfId="0" applyNumberFormat="1" applyFont="1" applyBorder="1" applyAlignment="1" quotePrefix="1">
      <alignment horizontal="center" wrapText="1"/>
    </xf>
    <xf numFmtId="183" fontId="93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183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183" fontId="6" fillId="0" borderId="10" xfId="0" applyNumberFormat="1" applyFont="1" applyBorder="1" applyAlignment="1">
      <alignment horizontal="center" vertical="top" wrapText="1"/>
    </xf>
    <xf numFmtId="0" fontId="9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83" fontId="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178" fontId="14" fillId="0" borderId="10" xfId="0" applyNumberFormat="1" applyFont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78" fontId="17" fillId="0" borderId="10" xfId="0" applyNumberFormat="1" applyFont="1" applyBorder="1" applyAlignment="1">
      <alignment horizontal="center" vertical="center" wrapText="1"/>
    </xf>
    <xf numFmtId="182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78" fontId="28" fillId="0" borderId="10" xfId="0" applyNumberFormat="1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43" applyNumberFormat="1" applyFont="1" applyBorder="1" applyAlignment="1">
      <alignment horizontal="center" vertical="top" wrapText="1"/>
      <protection/>
    </xf>
    <xf numFmtId="0" fontId="3" fillId="0" borderId="10" xfId="43" applyFont="1" applyBorder="1" applyAlignment="1">
      <alignment horizontal="center" vertical="center" wrapText="1"/>
      <protection/>
    </xf>
    <xf numFmtId="186" fontId="3" fillId="0" borderId="10" xfId="43" applyNumberFormat="1" applyFont="1" applyBorder="1" applyAlignment="1">
      <alignment horizontal="center" wrapText="1"/>
      <protection/>
    </xf>
    <xf numFmtId="179" fontId="3" fillId="0" borderId="10" xfId="43" applyNumberFormat="1" applyFont="1" applyBorder="1" applyAlignment="1">
      <alignment horizontal="center" vertical="center" wrapText="1"/>
      <protection/>
    </xf>
    <xf numFmtId="179" fontId="3" fillId="0" borderId="10" xfId="43" applyNumberFormat="1" applyFont="1" applyBorder="1">
      <alignment vertical="center"/>
      <protection/>
    </xf>
    <xf numFmtId="186" fontId="3" fillId="0" borderId="10" xfId="43" applyNumberFormat="1" applyFont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center" vertical="top" wrapText="1"/>
      <protection/>
    </xf>
    <xf numFmtId="179" fontId="3" fillId="0" borderId="10" xfId="43" applyNumberFormat="1" applyFont="1" applyBorder="1" applyAlignment="1">
      <alignment horizontal="center" vertical="center"/>
      <protection/>
    </xf>
    <xf numFmtId="181" fontId="14" fillId="0" borderId="10" xfId="43" applyNumberFormat="1" applyFont="1" applyBorder="1" applyAlignment="1">
      <alignment horizontal="center" vertical="center" wrapText="1"/>
      <protection/>
    </xf>
    <xf numFmtId="186" fontId="14" fillId="0" borderId="10" xfId="43" applyNumberFormat="1" applyFont="1" applyBorder="1" applyAlignment="1">
      <alignment horizontal="center" vertical="center" wrapText="1"/>
      <protection/>
    </xf>
    <xf numFmtId="179" fontId="14" fillId="0" borderId="10" xfId="43" applyNumberFormat="1" applyFont="1" applyBorder="1" applyAlignment="1">
      <alignment horizontal="center" vertical="center" wrapText="1"/>
      <protection/>
    </xf>
    <xf numFmtId="181" fontId="14" fillId="0" borderId="10" xfId="43" applyNumberFormat="1" applyFont="1" applyBorder="1" applyAlignment="1">
      <alignment horizontal="center" vertical="center"/>
      <protection/>
    </xf>
    <xf numFmtId="0" fontId="14" fillId="0" borderId="10" xfId="43" applyFont="1" applyBorder="1" applyAlignment="1">
      <alignment horizontal="center" vertical="center"/>
      <protection/>
    </xf>
    <xf numFmtId="186" fontId="14" fillId="0" borderId="10" xfId="43" applyNumberFormat="1" applyFont="1" applyBorder="1" applyAlignment="1">
      <alignment horizontal="center" vertical="center"/>
      <protection/>
    </xf>
    <xf numFmtId="179" fontId="14" fillId="0" borderId="10" xfId="43" applyNumberFormat="1" applyFont="1" applyBorder="1" applyAlignment="1">
      <alignment horizontal="center" vertical="center"/>
      <protection/>
    </xf>
    <xf numFmtId="0" fontId="14" fillId="0" borderId="10" xfId="43" applyFont="1" applyBorder="1" applyAlignment="1">
      <alignment horizontal="center" vertical="center" wrapText="1"/>
      <protection/>
    </xf>
    <xf numFmtId="179" fontId="14" fillId="33" borderId="10" xfId="43" applyNumberFormat="1" applyFont="1" applyFill="1" applyBorder="1" applyAlignment="1">
      <alignment horizontal="center" vertical="center" wrapText="1"/>
      <protection/>
    </xf>
    <xf numFmtId="186" fontId="14" fillId="0" borderId="10" xfId="43" applyNumberFormat="1" applyFont="1" applyBorder="1" applyAlignment="1">
      <alignment horizontal="center" vertical="top" wrapText="1"/>
      <protection/>
    </xf>
    <xf numFmtId="179" fontId="14" fillId="0" borderId="10" xfId="43" applyNumberFormat="1" applyFont="1" applyBorder="1" applyAlignment="1">
      <alignment horizontal="center" vertical="top" wrapText="1"/>
      <protection/>
    </xf>
    <xf numFmtId="185" fontId="14" fillId="0" borderId="10" xfId="0" applyNumberFormat="1" applyFont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186" fontId="14" fillId="0" borderId="10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86" fontId="3" fillId="0" borderId="10" xfId="43" applyNumberFormat="1" applyFont="1" applyBorder="1" applyAlignment="1">
      <alignment horizontal="center" vertical="top" wrapText="1"/>
      <protection/>
    </xf>
    <xf numFmtId="181" fontId="11" fillId="0" borderId="10" xfId="0" applyNumberFormat="1" applyFont="1" applyBorder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186" fontId="11" fillId="0" borderId="10" xfId="0" applyNumberFormat="1" applyFont="1" applyFill="1" applyBorder="1" applyAlignment="1">
      <alignment horizontal="center" vertical="center"/>
    </xf>
    <xf numFmtId="0" fontId="14" fillId="0" borderId="10" xfId="43" applyFont="1" applyBorder="1" applyAlignment="1">
      <alignment horizontal="center" vertical="top" wrapText="1"/>
      <protection/>
    </xf>
    <xf numFmtId="185" fontId="3" fillId="0" borderId="10" xfId="0" applyNumberFormat="1" applyFont="1" applyBorder="1" applyAlignment="1">
      <alignment horizontal="center" vertical="center"/>
    </xf>
    <xf numFmtId="189" fontId="14" fillId="0" borderId="10" xfId="0" applyNumberFormat="1" applyFont="1" applyFill="1" applyBorder="1" applyAlignment="1">
      <alignment horizontal="center" vertical="center"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/>
      <protection/>
    </xf>
    <xf numFmtId="179" fontId="3" fillId="0" borderId="10" xfId="42" applyNumberFormat="1" applyFont="1" applyBorder="1" applyAlignment="1">
      <alignment horizontal="center" vertical="center" wrapText="1"/>
      <protection/>
    </xf>
    <xf numFmtId="189" fontId="14" fillId="0" borderId="10" xfId="42" applyNumberFormat="1" applyFont="1" applyBorder="1" applyAlignment="1">
      <alignment horizontal="center" vertical="center" wrapText="1"/>
      <protection/>
    </xf>
    <xf numFmtId="180" fontId="14" fillId="0" borderId="10" xfId="42" applyNumberFormat="1" applyFont="1" applyBorder="1" applyAlignment="1">
      <alignment horizontal="center" vertical="center" wrapText="1"/>
      <protection/>
    </xf>
    <xf numFmtId="0" fontId="14" fillId="0" borderId="10" xfId="42" applyFont="1" applyBorder="1" applyAlignment="1">
      <alignment horizontal="center" vertical="center" wrapText="1"/>
      <protection/>
    </xf>
    <xf numFmtId="179" fontId="14" fillId="0" borderId="10" xfId="42" applyNumberFormat="1" applyFont="1" applyBorder="1" applyAlignment="1">
      <alignment horizontal="center" vertical="center" wrapText="1"/>
      <protection/>
    </xf>
    <xf numFmtId="0" fontId="14" fillId="0" borderId="10" xfId="42" applyFont="1" applyBorder="1" applyAlignment="1">
      <alignment horizontal="center" vertical="center"/>
      <protection/>
    </xf>
    <xf numFmtId="0" fontId="14" fillId="0" borderId="10" xfId="42" applyFont="1" applyFill="1" applyBorder="1" applyAlignment="1">
      <alignment horizontal="center" vertical="center"/>
      <protection/>
    </xf>
    <xf numFmtId="179" fontId="14" fillId="0" borderId="10" xfId="42" applyNumberFormat="1" applyFont="1" applyBorder="1" applyAlignment="1">
      <alignment horizontal="center" vertical="center"/>
      <protection/>
    </xf>
    <xf numFmtId="189" fontId="14" fillId="0" borderId="10" xfId="42" applyNumberFormat="1" applyFont="1" applyBorder="1" applyAlignment="1">
      <alignment horizontal="center" vertical="center"/>
      <protection/>
    </xf>
    <xf numFmtId="180" fontId="14" fillId="0" borderId="10" xfId="42" applyNumberFormat="1" applyFont="1" applyBorder="1" applyAlignment="1">
      <alignment horizontal="center" vertical="center"/>
      <protection/>
    </xf>
    <xf numFmtId="189" fontId="14" fillId="0" borderId="10" xfId="0" applyNumberFormat="1" applyFont="1" applyBorder="1" applyAlignment="1">
      <alignment horizontal="center" vertical="center" wrapText="1"/>
    </xf>
    <xf numFmtId="182" fontId="11" fillId="0" borderId="10" xfId="0" applyNumberFormat="1" applyFont="1" applyFill="1" applyBorder="1" applyAlignment="1">
      <alignment horizontal="center" vertical="center"/>
    </xf>
    <xf numFmtId="189" fontId="11" fillId="0" borderId="10" xfId="0" applyNumberFormat="1" applyFont="1" applyFill="1" applyBorder="1" applyAlignment="1">
      <alignment horizontal="center" vertical="center"/>
    </xf>
    <xf numFmtId="189" fontId="17" fillId="0" borderId="10" xfId="0" applyNumberFormat="1" applyFont="1" applyFill="1" applyBorder="1" applyAlignment="1">
      <alignment horizontal="center" vertical="center"/>
    </xf>
    <xf numFmtId="180" fontId="17" fillId="0" borderId="10" xfId="0" applyNumberFormat="1" applyFont="1" applyFill="1" applyBorder="1" applyAlignment="1">
      <alignment horizontal="center" vertical="center" wrapText="1"/>
    </xf>
    <xf numFmtId="189" fontId="1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185" fontId="3" fillId="0" borderId="10" xfId="41" applyNumberFormat="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58" fontId="3" fillId="0" borderId="10" xfId="41" applyNumberFormat="1" applyFont="1" applyBorder="1" applyAlignment="1">
      <alignment horizontal="center" vertical="center" wrapText="1"/>
      <protection/>
    </xf>
    <xf numFmtId="0" fontId="24" fillId="0" borderId="10" xfId="41" applyFont="1" applyBorder="1" applyAlignment="1">
      <alignment horizontal="center" vertical="center" wrapText="1"/>
      <protection/>
    </xf>
    <xf numFmtId="185" fontId="14" fillId="0" borderId="10" xfId="41" applyNumberFormat="1" applyFont="1" applyBorder="1" applyAlignment="1">
      <alignment horizontal="center" vertical="center" wrapText="1"/>
      <protection/>
    </xf>
    <xf numFmtId="58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vertical="center"/>
    </xf>
    <xf numFmtId="0" fontId="95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185" fontId="15" fillId="0" borderId="13" xfId="0" applyNumberFormat="1" applyFont="1" applyBorder="1" applyAlignment="1">
      <alignment horizontal="center" vertical="center" wrapText="1"/>
    </xf>
    <xf numFmtId="185" fontId="2" fillId="0" borderId="13" xfId="0" applyNumberFormat="1" applyFont="1" applyBorder="1" applyAlignment="1">
      <alignment horizontal="center" vertical="center" wrapText="1"/>
    </xf>
    <xf numFmtId="185" fontId="12" fillId="0" borderId="13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justify" vertical="center" wrapText="1"/>
    </xf>
    <xf numFmtId="0" fontId="99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3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183" fontId="2" fillId="0" borderId="14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80" fontId="17" fillId="0" borderId="14" xfId="0" applyNumberFormat="1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 wrapText="1"/>
    </xf>
    <xf numFmtId="0" fontId="92" fillId="0" borderId="14" xfId="0" applyFont="1" applyBorder="1" applyAlignment="1">
      <alignment horizontal="justify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42" applyFont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14" xfId="42" applyFont="1" applyBorder="1" applyAlignment="1">
      <alignment horizontal="center" vertical="center" wrapText="1"/>
      <protection/>
    </xf>
    <xf numFmtId="0" fontId="17" fillId="0" borderId="14" xfId="42" applyFont="1" applyBorder="1" applyAlignment="1">
      <alignment horizontal="center" vertical="center" wrapText="1"/>
      <protection/>
    </xf>
    <xf numFmtId="0" fontId="14" fillId="0" borderId="14" xfId="42" applyFont="1" applyBorder="1" applyAlignment="1">
      <alignment horizontal="center" vertical="center"/>
      <protection/>
    </xf>
    <xf numFmtId="0" fontId="14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5" fontId="3" fillId="0" borderId="15" xfId="0" applyNumberFormat="1" applyFont="1" applyBorder="1" applyAlignment="1">
      <alignment horizontal="center" vertical="center"/>
    </xf>
    <xf numFmtId="179" fontId="11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2" fontId="11" fillId="0" borderId="15" xfId="0" applyNumberFormat="1" applyFont="1" applyFill="1" applyBorder="1" applyAlignment="1">
      <alignment horizontal="center" vertical="center"/>
    </xf>
    <xf numFmtId="189" fontId="11" fillId="0" borderId="15" xfId="0" applyNumberFormat="1" applyFont="1" applyFill="1" applyBorder="1" applyAlignment="1">
      <alignment horizontal="center" vertical="center"/>
    </xf>
    <xf numFmtId="189" fontId="17" fillId="0" borderId="15" xfId="0" applyNumberFormat="1" applyFont="1" applyFill="1" applyBorder="1" applyAlignment="1">
      <alignment horizontal="center" vertical="center"/>
    </xf>
    <xf numFmtId="189" fontId="17" fillId="0" borderId="15" xfId="0" applyNumberFormat="1" applyFont="1" applyFill="1" applyBorder="1" applyAlignment="1">
      <alignment horizontal="center" vertical="center" wrapText="1"/>
    </xf>
    <xf numFmtId="180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top" wrapText="1"/>
    </xf>
    <xf numFmtId="0" fontId="97" fillId="0" borderId="10" xfId="0" applyFont="1" applyBorder="1" applyAlignment="1">
      <alignment horizontal="justify" vertical="center" wrapText="1"/>
    </xf>
    <xf numFmtId="185" fontId="23" fillId="33" borderId="10" xfId="0" applyNumberFormat="1" applyFont="1" applyFill="1" applyBorder="1" applyAlignment="1">
      <alignment horizontal="center" wrapText="1"/>
    </xf>
    <xf numFmtId="185" fontId="23" fillId="0" borderId="10" xfId="0" applyNumberFormat="1" applyFont="1" applyBorder="1" applyAlignment="1">
      <alignment horizontal="center" wrapText="1"/>
    </xf>
    <xf numFmtId="18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80" fontId="42" fillId="0" borderId="0" xfId="0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 wrapText="1"/>
    </xf>
    <xf numFmtId="180" fontId="19" fillId="0" borderId="22" xfId="0" applyNumberFormat="1" applyFont="1" applyFill="1" applyBorder="1" applyAlignment="1">
      <alignment horizontal="center" vertical="center" wrapText="1"/>
    </xf>
    <xf numFmtId="189" fontId="17" fillId="0" borderId="22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76" fontId="19" fillId="0" borderId="22" xfId="0" applyNumberFormat="1" applyFont="1" applyFill="1" applyBorder="1" applyAlignment="1">
      <alignment horizontal="center" vertical="center" wrapText="1"/>
    </xf>
    <xf numFmtId="177" fontId="19" fillId="0" borderId="22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vertical="center"/>
    </xf>
    <xf numFmtId="189" fontId="19" fillId="0" borderId="22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center"/>
    </xf>
    <xf numFmtId="180" fontId="3" fillId="0" borderId="12" xfId="0" applyNumberFormat="1" applyFont="1" applyBorder="1" applyAlignment="1">
      <alignment horizontal="center" vertical="center" wrapText="1"/>
    </xf>
    <xf numFmtId="189" fontId="3" fillId="0" borderId="12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89" fontId="3" fillId="0" borderId="12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 wrapText="1"/>
    </xf>
    <xf numFmtId="189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77" fontId="11" fillId="0" borderId="22" xfId="0" applyNumberFormat="1" applyFont="1" applyFill="1" applyBorder="1" applyAlignment="1">
      <alignment horizontal="center" vertical="center"/>
    </xf>
    <xf numFmtId="178" fontId="11" fillId="0" borderId="22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11" fillId="3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 wrapText="1"/>
    </xf>
    <xf numFmtId="189" fontId="3" fillId="0" borderId="25" xfId="0" applyNumberFormat="1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wrapText="1"/>
    </xf>
    <xf numFmtId="178" fontId="3" fillId="0" borderId="25" xfId="0" applyNumberFormat="1" applyFont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189" fontId="3" fillId="0" borderId="25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01" fillId="0" borderId="0" xfId="0" applyFont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horizontal="center" vertical="center"/>
    </xf>
    <xf numFmtId="18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176" fontId="14" fillId="33" borderId="0" xfId="0" applyNumberFormat="1" applyFont="1" applyFill="1" applyAlignment="1">
      <alignment horizontal="center" vertical="center"/>
    </xf>
    <xf numFmtId="177" fontId="14" fillId="33" borderId="0" xfId="0" applyNumberFormat="1" applyFont="1" applyFill="1" applyAlignment="1">
      <alignment horizontal="center" vertical="center"/>
    </xf>
    <xf numFmtId="180" fontId="14" fillId="33" borderId="0" xfId="0" applyNumberFormat="1" applyFont="1" applyFill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189" fontId="14" fillId="33" borderId="0" xfId="0" applyNumberFormat="1" applyFont="1" applyFill="1" applyAlignment="1">
      <alignment horizontal="center" vertical="center"/>
    </xf>
    <xf numFmtId="177" fontId="51" fillId="33" borderId="0" xfId="0" applyNumberFormat="1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177" fontId="17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80" fontId="14" fillId="33" borderId="10" xfId="0" applyNumberFormat="1" applyFont="1" applyFill="1" applyBorder="1" applyAlignment="1">
      <alignment horizontal="center" vertical="center"/>
    </xf>
    <xf numFmtId="189" fontId="14" fillId="33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178" fontId="17" fillId="0" borderId="15" xfId="0" applyNumberFormat="1" applyFont="1" applyFill="1" applyBorder="1" applyAlignment="1">
      <alignment horizontal="center" vertical="center" wrapText="1"/>
    </xf>
    <xf numFmtId="178" fontId="17" fillId="0" borderId="15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178" fontId="17" fillId="0" borderId="10" xfId="0" applyNumberFormat="1" applyFont="1" applyFill="1" applyBorder="1" applyAlignment="1">
      <alignment horizontal="center" vertical="center"/>
    </xf>
    <xf numFmtId="178" fontId="17" fillId="0" borderId="15" xfId="0" applyNumberFormat="1" applyFont="1" applyBorder="1" applyAlignment="1">
      <alignment horizontal="center" vertical="center"/>
    </xf>
    <xf numFmtId="178" fontId="14" fillId="0" borderId="15" xfId="0" applyNumberFormat="1" applyFont="1" applyFill="1" applyBorder="1" applyAlignment="1">
      <alignment horizontal="center" vertical="center" wrapText="1"/>
    </xf>
    <xf numFmtId="178" fontId="14" fillId="0" borderId="15" xfId="0" applyNumberFormat="1" applyFont="1" applyBorder="1" applyAlignment="1">
      <alignment horizontal="center" vertical="center" wrapText="1"/>
    </xf>
    <xf numFmtId="178" fontId="17" fillId="33" borderId="0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77" fontId="14" fillId="0" borderId="22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 quotePrefix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178" fontId="14" fillId="0" borderId="25" xfId="0" applyNumberFormat="1" applyFont="1" applyBorder="1" applyAlignment="1">
      <alignment horizontal="center" vertical="center"/>
    </xf>
    <xf numFmtId="177" fontId="14" fillId="0" borderId="25" xfId="0" applyNumberFormat="1" applyFont="1" applyFill="1" applyBorder="1" applyAlignment="1">
      <alignment horizontal="center" vertical="center"/>
    </xf>
    <xf numFmtId="178" fontId="14" fillId="0" borderId="25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7" fontId="17" fillId="0" borderId="15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9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49" fontId="14" fillId="33" borderId="0" xfId="0" applyNumberFormat="1" applyFont="1" applyFill="1" applyAlignment="1">
      <alignment horizontal="center" vertical="center"/>
    </xf>
    <xf numFmtId="178" fontId="42" fillId="0" borderId="11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 horizontal="center" vertical="center"/>
    </xf>
    <xf numFmtId="0" fontId="55" fillId="0" borderId="22" xfId="0" applyFont="1" applyBorder="1" applyAlignment="1">
      <alignment horizontal="center" vertical="center" wrapText="1"/>
    </xf>
    <xf numFmtId="189" fontId="17" fillId="0" borderId="22" xfId="0" applyNumberFormat="1" applyFont="1" applyFill="1" applyBorder="1" applyAlignment="1">
      <alignment horizontal="center" vertical="center"/>
    </xf>
    <xf numFmtId="178" fontId="17" fillId="0" borderId="22" xfId="0" applyNumberFormat="1" applyFont="1" applyFill="1" applyBorder="1" applyAlignment="1">
      <alignment horizontal="center" vertical="center" wrapText="1"/>
    </xf>
    <xf numFmtId="178" fontId="17" fillId="0" borderId="22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189" fontId="14" fillId="0" borderId="12" xfId="0" applyNumberFormat="1" applyFont="1" applyFill="1" applyBorder="1" applyAlignment="1">
      <alignment horizontal="center" vertical="center"/>
    </xf>
    <xf numFmtId="180" fontId="14" fillId="0" borderId="12" xfId="0" applyNumberFormat="1" applyFont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178" fontId="14" fillId="0" borderId="12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9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178" fontId="17" fillId="0" borderId="22" xfId="0" applyNumberFormat="1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180" fontId="11" fillId="0" borderId="22" xfId="0" applyNumberFormat="1" applyFont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56" fillId="0" borderId="23" xfId="0" applyFont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6" fillId="0" borderId="24" xfId="0" applyFont="1" applyBorder="1" applyAlignment="1">
      <alignment vertical="center"/>
    </xf>
    <xf numFmtId="0" fontId="52" fillId="0" borderId="22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189" fontId="52" fillId="0" borderId="22" xfId="0" applyNumberFormat="1" applyFont="1" applyFill="1" applyBorder="1" applyAlignment="1">
      <alignment horizontal="center" vertical="center"/>
    </xf>
    <xf numFmtId="176" fontId="52" fillId="0" borderId="22" xfId="0" applyNumberFormat="1" applyFont="1" applyFill="1" applyBorder="1" applyAlignment="1">
      <alignment horizontal="center" vertical="center"/>
    </xf>
    <xf numFmtId="49" fontId="52" fillId="0" borderId="22" xfId="0" applyNumberFormat="1" applyFont="1" applyFill="1" applyBorder="1" applyAlignment="1">
      <alignment horizontal="center" vertical="center"/>
    </xf>
    <xf numFmtId="176" fontId="17" fillId="0" borderId="22" xfId="0" applyNumberFormat="1" applyFont="1" applyFill="1" applyBorder="1" applyAlignment="1">
      <alignment horizontal="center" vertical="center"/>
    </xf>
    <xf numFmtId="177" fontId="17" fillId="0" borderId="22" xfId="0" applyNumberFormat="1" applyFont="1" applyFill="1" applyBorder="1" applyAlignment="1">
      <alignment horizontal="center" vertical="center"/>
    </xf>
    <xf numFmtId="0" fontId="101" fillId="0" borderId="24" xfId="0" applyFont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189" fontId="52" fillId="0" borderId="0" xfId="0" applyNumberFormat="1" applyFont="1" applyFill="1" applyAlignment="1">
      <alignment horizontal="center" vertical="center"/>
    </xf>
    <xf numFmtId="176" fontId="52" fillId="0" borderId="0" xfId="0" applyNumberFormat="1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/>
    </xf>
    <xf numFmtId="176" fontId="17" fillId="0" borderId="0" xfId="0" applyNumberFormat="1" applyFont="1" applyFill="1" applyAlignment="1">
      <alignment horizontal="center" vertical="center"/>
    </xf>
    <xf numFmtId="189" fontId="17" fillId="0" borderId="0" xfId="0" applyNumberFormat="1" applyFont="1" applyFill="1" applyAlignment="1">
      <alignment horizontal="center" vertical="center"/>
    </xf>
    <xf numFmtId="177" fontId="17" fillId="0" borderId="0" xfId="0" applyNumberFormat="1" applyFont="1" applyFill="1" applyAlignment="1">
      <alignment horizontal="center" vertical="center"/>
    </xf>
    <xf numFmtId="178" fontId="17" fillId="0" borderId="0" xfId="0" applyNumberFormat="1" applyFont="1" applyFill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80" fontId="17" fillId="0" borderId="10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76" fontId="14" fillId="0" borderId="22" xfId="0" applyNumberFormat="1" applyFont="1" applyFill="1" applyBorder="1" applyAlignment="1">
      <alignment horizontal="center" vertical="center"/>
    </xf>
    <xf numFmtId="180" fontId="14" fillId="0" borderId="22" xfId="0" applyNumberFormat="1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189" fontId="14" fillId="0" borderId="22" xfId="0" applyNumberFormat="1" applyFont="1" applyFill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178" fontId="14" fillId="0" borderId="22" xfId="0" applyNumberFormat="1" applyFont="1" applyFill="1" applyBorder="1" applyAlignment="1">
      <alignment horizontal="center" vertical="center"/>
    </xf>
    <xf numFmtId="0" fontId="101" fillId="0" borderId="24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78" fontId="52" fillId="0" borderId="0" xfId="0" applyNumberFormat="1" applyFont="1" applyFill="1" applyAlignment="1">
      <alignment horizontal="left" vertical="center"/>
    </xf>
    <xf numFmtId="176" fontId="17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03" fillId="0" borderId="22" xfId="0" applyFont="1" applyBorder="1" applyAlignment="1">
      <alignment horizontal="center" vertical="center" wrapText="1"/>
    </xf>
    <xf numFmtId="177" fontId="17" fillId="0" borderId="24" xfId="0" applyNumberFormat="1" applyFont="1" applyFill="1" applyBorder="1" applyAlignment="1">
      <alignment horizontal="center" vertical="center"/>
    </xf>
    <xf numFmtId="177" fontId="14" fillId="0" borderId="24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180" fontId="14" fillId="0" borderId="25" xfId="0" applyNumberFormat="1" applyFont="1" applyFill="1" applyBorder="1" applyAlignment="1">
      <alignment horizontal="center" vertical="center"/>
    </xf>
    <xf numFmtId="189" fontId="14" fillId="0" borderId="25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180" fontId="14" fillId="0" borderId="25" xfId="0" applyNumberFormat="1" applyFont="1" applyBorder="1" applyAlignment="1">
      <alignment horizontal="center" vertical="center"/>
    </xf>
    <xf numFmtId="177" fontId="17" fillId="0" borderId="26" xfId="0" applyNumberFormat="1" applyFont="1" applyFill="1" applyBorder="1" applyAlignment="1">
      <alignment horizontal="center" vertical="center"/>
    </xf>
    <xf numFmtId="177" fontId="14" fillId="0" borderId="26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180" fontId="14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78" fontId="3" fillId="0" borderId="22" xfId="0" applyNumberFormat="1" applyFont="1" applyFill="1" applyBorder="1" applyAlignment="1" applyProtection="1">
      <alignment horizontal="center" vertical="center"/>
      <protection/>
    </xf>
    <xf numFmtId="180" fontId="14" fillId="0" borderId="22" xfId="0" applyNumberFormat="1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55" fillId="34" borderId="10" xfId="40" applyFont="1" applyFill="1" applyBorder="1" applyAlignment="1">
      <alignment horizontal="center" vertical="center" wrapText="1"/>
      <protection/>
    </xf>
    <xf numFmtId="0" fontId="58" fillId="34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92" fillId="0" borderId="15" xfId="0" applyFont="1" applyBorder="1" applyAlignment="1">
      <alignment horizontal="center" vertical="center"/>
    </xf>
    <xf numFmtId="0" fontId="92" fillId="0" borderId="29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105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92" fontId="12" fillId="0" borderId="10" xfId="47" applyNumberFormat="1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106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0" fontId="15" fillId="0" borderId="10" xfId="0" applyNumberFormat="1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180" fontId="14" fillId="0" borderId="15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3" fillId="0" borderId="15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179" fontId="15" fillId="0" borderId="10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86" fontId="15" fillId="0" borderId="10" xfId="0" applyNumberFormat="1" applyFont="1" applyBorder="1" applyAlignment="1">
      <alignment horizontal="center" vertical="center" wrapText="1"/>
    </xf>
    <xf numFmtId="186" fontId="14" fillId="0" borderId="10" xfId="0" applyNumberFormat="1" applyFont="1" applyBorder="1" applyAlignment="1">
      <alignment horizontal="center" vertical="center" wrapText="1"/>
    </xf>
    <xf numFmtId="188" fontId="15" fillId="0" borderId="10" xfId="0" applyNumberFormat="1" applyFont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 wrapText="1"/>
    </xf>
    <xf numFmtId="0" fontId="10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180" fontId="42" fillId="0" borderId="11" xfId="0" applyNumberFormat="1" applyFont="1" applyFill="1" applyBorder="1" applyAlignment="1">
      <alignment horizontal="center" vertical="center" wrapText="1"/>
    </xf>
    <xf numFmtId="180" fontId="19" fillId="0" borderId="10" xfId="0" applyNumberFormat="1" applyFont="1" applyFill="1" applyBorder="1" applyAlignment="1">
      <alignment horizontal="center" vertical="center" wrapText="1"/>
    </xf>
    <xf numFmtId="180" fontId="17" fillId="0" borderId="22" xfId="0" applyNumberFormat="1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 wrapText="1"/>
    </xf>
    <xf numFmtId="180" fontId="46" fillId="0" borderId="22" xfId="0" applyNumberFormat="1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176" fontId="17" fillId="0" borderId="22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7" fillId="0" borderId="22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177" fontId="19" fillId="0" borderId="15" xfId="0" applyNumberFormat="1" applyFont="1" applyFill="1" applyBorder="1" applyAlignment="1">
      <alignment horizontal="center" vertical="center"/>
    </xf>
    <xf numFmtId="177" fontId="19" fillId="0" borderId="10" xfId="0" applyNumberFormat="1" applyFont="1" applyFill="1" applyBorder="1" applyAlignment="1">
      <alignment horizontal="center" vertical="center" wrapText="1"/>
    </xf>
    <xf numFmtId="177" fontId="19" fillId="0" borderId="22" xfId="0" applyNumberFormat="1" applyFont="1" applyFill="1" applyBorder="1" applyAlignment="1">
      <alignment horizontal="center" vertical="center" wrapText="1"/>
    </xf>
    <xf numFmtId="180" fontId="19" fillId="0" borderId="22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176" fontId="19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189" fontId="42" fillId="0" borderId="11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76" fontId="17" fillId="0" borderId="10" xfId="0" applyNumberFormat="1" applyFont="1" applyFill="1" applyBorder="1" applyAlignment="1">
      <alignment horizontal="center" vertical="center" wrapText="1"/>
    </xf>
    <xf numFmtId="178" fontId="17" fillId="0" borderId="14" xfId="0" applyNumberFormat="1" applyFont="1" applyFill="1" applyBorder="1" applyAlignment="1">
      <alignment horizontal="center" vertical="center"/>
    </xf>
    <xf numFmtId="178" fontId="17" fillId="0" borderId="19" xfId="0" applyNumberFormat="1" applyFont="1" applyFill="1" applyBorder="1" applyAlignment="1">
      <alignment horizontal="center" vertical="center"/>
    </xf>
    <xf numFmtId="178" fontId="17" fillId="0" borderId="13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春播普通玉米生试" xfId="40"/>
    <cellStyle name="常规_附表二" xfId="41"/>
    <cellStyle name="常规_附表三_1" xfId="42"/>
    <cellStyle name="常规_附表一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8"/>
  <sheetViews>
    <sheetView zoomScalePageLayoutView="0" workbookViewId="0" topLeftCell="AM1">
      <selection activeCell="AW34" sqref="AW34"/>
    </sheetView>
  </sheetViews>
  <sheetFormatPr defaultColWidth="9.140625" defaultRowHeight="15"/>
  <cols>
    <col min="1" max="1" width="7.28125" style="64" customWidth="1"/>
    <col min="2" max="2" width="8.28125" style="65" customWidth="1"/>
    <col min="3" max="3" width="4.00390625" style="57" customWidth="1"/>
    <col min="4" max="4" width="11.57421875" style="57" customWidth="1"/>
    <col min="5" max="7" width="4.57421875" style="57" customWidth="1"/>
    <col min="8" max="8" width="4.57421875" style="589" customWidth="1"/>
    <col min="9" max="9" width="4.57421875" style="57" customWidth="1"/>
    <col min="10" max="10" width="6.421875" style="57" customWidth="1"/>
    <col min="11" max="32" width="9.00390625" style="57" customWidth="1"/>
    <col min="33" max="44" width="5.00390625" style="57" customWidth="1"/>
    <col min="45" max="46" width="7.140625" style="57" customWidth="1"/>
    <col min="47" max="47" width="11.7109375" style="57" customWidth="1"/>
    <col min="48" max="16384" width="9.00390625" style="57" customWidth="1"/>
  </cols>
  <sheetData>
    <row r="1" spans="1:47" s="3" customFormat="1" ht="18.75">
      <c r="A1" s="656" t="s">
        <v>0</v>
      </c>
      <c r="B1" s="630" t="s">
        <v>1</v>
      </c>
      <c r="C1" s="656" t="s">
        <v>2</v>
      </c>
      <c r="D1" s="656" t="s">
        <v>3</v>
      </c>
      <c r="E1" s="1" t="s">
        <v>4</v>
      </c>
      <c r="F1" s="658" t="s">
        <v>5</v>
      </c>
      <c r="G1" s="636" t="s">
        <v>6</v>
      </c>
      <c r="H1" s="654" t="s">
        <v>7</v>
      </c>
      <c r="I1" s="636" t="s">
        <v>8</v>
      </c>
      <c r="J1" s="636" t="s">
        <v>9</v>
      </c>
      <c r="K1" s="636" t="s">
        <v>10</v>
      </c>
      <c r="L1" s="639" t="s">
        <v>11</v>
      </c>
      <c r="M1" s="636" t="s">
        <v>12</v>
      </c>
      <c r="N1" s="637"/>
      <c r="O1" s="637"/>
      <c r="P1" s="636" t="s">
        <v>13</v>
      </c>
      <c r="Q1" s="636" t="s">
        <v>14</v>
      </c>
      <c r="R1" s="636" t="s">
        <v>15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636" t="s">
        <v>16</v>
      </c>
      <c r="AH1" s="637"/>
      <c r="AI1" s="653" t="s">
        <v>17</v>
      </c>
      <c r="AJ1" s="637"/>
      <c r="AK1" s="636" t="s">
        <v>18</v>
      </c>
      <c r="AL1" s="637"/>
      <c r="AM1" s="636" t="s">
        <v>19</v>
      </c>
      <c r="AN1" s="637"/>
      <c r="AO1" s="636" t="s">
        <v>20</v>
      </c>
      <c r="AP1" s="637"/>
      <c r="AQ1" s="636" t="s">
        <v>21</v>
      </c>
      <c r="AR1" s="637"/>
      <c r="AS1" s="636" t="s">
        <v>22</v>
      </c>
      <c r="AT1" s="638"/>
      <c r="AU1" s="626" t="s">
        <v>419</v>
      </c>
    </row>
    <row r="2" spans="1:47" s="12" customFormat="1" ht="43.5">
      <c r="A2" s="657"/>
      <c r="B2" s="632"/>
      <c r="C2" s="657"/>
      <c r="D2" s="657"/>
      <c r="E2" s="5"/>
      <c r="F2" s="659"/>
      <c r="G2" s="637"/>
      <c r="H2" s="655"/>
      <c r="I2" s="637"/>
      <c r="J2" s="637"/>
      <c r="K2" s="637"/>
      <c r="L2" s="640"/>
      <c r="M2" s="6" t="s">
        <v>23</v>
      </c>
      <c r="N2" s="6" t="s">
        <v>24</v>
      </c>
      <c r="O2" s="6" t="s">
        <v>25</v>
      </c>
      <c r="P2" s="637"/>
      <c r="Q2" s="637"/>
      <c r="R2" s="637"/>
      <c r="S2" s="7" t="s">
        <v>26</v>
      </c>
      <c r="T2" s="7" t="s">
        <v>27</v>
      </c>
      <c r="U2" s="7" t="s">
        <v>28</v>
      </c>
      <c r="V2" s="7" t="s">
        <v>29</v>
      </c>
      <c r="W2" s="7" t="s">
        <v>30</v>
      </c>
      <c r="X2" s="8" t="s">
        <v>31</v>
      </c>
      <c r="Y2" s="8" t="s">
        <v>32</v>
      </c>
      <c r="Z2" s="9" t="s">
        <v>33</v>
      </c>
      <c r="AA2" s="9" t="s">
        <v>34</v>
      </c>
      <c r="AB2" s="10" t="s">
        <v>35</v>
      </c>
      <c r="AC2" s="9" t="s">
        <v>36</v>
      </c>
      <c r="AD2" s="9" t="s">
        <v>37</v>
      </c>
      <c r="AE2" s="9" t="s">
        <v>38</v>
      </c>
      <c r="AF2" s="9" t="s">
        <v>39</v>
      </c>
      <c r="AG2" s="11" t="s">
        <v>40</v>
      </c>
      <c r="AH2" s="11" t="s">
        <v>41</v>
      </c>
      <c r="AI2" s="11" t="s">
        <v>40</v>
      </c>
      <c r="AJ2" s="11" t="s">
        <v>41</v>
      </c>
      <c r="AK2" s="11" t="s">
        <v>40</v>
      </c>
      <c r="AL2" s="11" t="s">
        <v>41</v>
      </c>
      <c r="AM2" s="11" t="s">
        <v>40</v>
      </c>
      <c r="AN2" s="11" t="s">
        <v>41</v>
      </c>
      <c r="AO2" s="11" t="s">
        <v>40</v>
      </c>
      <c r="AP2" s="11" t="s">
        <v>41</v>
      </c>
      <c r="AQ2" s="11" t="s">
        <v>40</v>
      </c>
      <c r="AR2" s="11" t="s">
        <v>41</v>
      </c>
      <c r="AS2" s="11" t="s">
        <v>42</v>
      </c>
      <c r="AT2" s="305" t="s">
        <v>43</v>
      </c>
      <c r="AU2" s="627"/>
    </row>
    <row r="3" spans="1:47" s="21" customFormat="1" ht="12.75">
      <c r="A3" s="650" t="s">
        <v>44</v>
      </c>
      <c r="B3" s="630" t="s">
        <v>45</v>
      </c>
      <c r="C3" s="641" t="s">
        <v>46</v>
      </c>
      <c r="D3" s="13" t="s">
        <v>47</v>
      </c>
      <c r="E3" s="14" t="s">
        <v>48</v>
      </c>
      <c r="F3" s="14" t="s">
        <v>49</v>
      </c>
      <c r="G3" s="16">
        <v>5</v>
      </c>
      <c r="H3" s="14">
        <v>3</v>
      </c>
      <c r="I3" s="16">
        <v>1</v>
      </c>
      <c r="J3" s="16">
        <v>1</v>
      </c>
      <c r="K3" s="17">
        <v>38.75</v>
      </c>
      <c r="L3" s="16">
        <v>790</v>
      </c>
      <c r="M3" s="18">
        <v>9.5</v>
      </c>
      <c r="N3" s="18">
        <v>8.82</v>
      </c>
      <c r="O3" s="18">
        <v>8.73</v>
      </c>
      <c r="P3" s="18">
        <v>450.83</v>
      </c>
      <c r="Q3" s="18">
        <v>21.36</v>
      </c>
      <c r="R3" s="16">
        <v>1</v>
      </c>
      <c r="S3" s="15" t="s">
        <v>50</v>
      </c>
      <c r="T3" s="14" t="s">
        <v>51</v>
      </c>
      <c r="U3" s="14" t="s">
        <v>52</v>
      </c>
      <c r="V3" s="14" t="s">
        <v>53</v>
      </c>
      <c r="W3" s="14" t="s">
        <v>54</v>
      </c>
      <c r="X3" s="19">
        <v>212</v>
      </c>
      <c r="Y3" s="19">
        <v>15.5</v>
      </c>
      <c r="Z3" s="20">
        <v>5</v>
      </c>
      <c r="AA3" s="18">
        <v>66.95</v>
      </c>
      <c r="AB3" s="20">
        <v>75</v>
      </c>
      <c r="AC3" s="16"/>
      <c r="AD3" s="17">
        <v>32.25</v>
      </c>
      <c r="AE3" s="17">
        <v>38.21</v>
      </c>
      <c r="AF3" s="17">
        <v>38.75</v>
      </c>
      <c r="AG3" s="14" t="s">
        <v>55</v>
      </c>
      <c r="AH3" s="14" t="s">
        <v>56</v>
      </c>
      <c r="AI3" s="14" t="s">
        <v>57</v>
      </c>
      <c r="AJ3" s="14" t="s">
        <v>58</v>
      </c>
      <c r="AK3" s="14"/>
      <c r="AL3" s="14"/>
      <c r="AM3" s="14"/>
      <c r="AN3" s="14"/>
      <c r="AO3" s="14"/>
      <c r="AP3" s="14"/>
      <c r="AQ3" s="14" t="s">
        <v>58</v>
      </c>
      <c r="AR3" s="14"/>
      <c r="AS3" s="14"/>
      <c r="AT3" s="306"/>
      <c r="AU3" s="628" t="s">
        <v>420</v>
      </c>
    </row>
    <row r="4" spans="1:47" s="21" customFormat="1" ht="12.75">
      <c r="A4" s="651"/>
      <c r="B4" s="631"/>
      <c r="C4" s="642"/>
      <c r="D4" s="13" t="s">
        <v>59</v>
      </c>
      <c r="E4" s="14" t="s">
        <v>48</v>
      </c>
      <c r="F4" s="14" t="s">
        <v>49</v>
      </c>
      <c r="G4" s="16">
        <v>5</v>
      </c>
      <c r="H4" s="14">
        <v>1</v>
      </c>
      <c r="I4" s="16"/>
      <c r="J4" s="16"/>
      <c r="K4" s="17">
        <v>39.8</v>
      </c>
      <c r="L4" s="16">
        <v>805</v>
      </c>
      <c r="M4" s="18">
        <v>9.33</v>
      </c>
      <c r="N4" s="18">
        <v>8.47</v>
      </c>
      <c r="O4" s="18">
        <v>8.99</v>
      </c>
      <c r="P4" s="18">
        <v>446.5</v>
      </c>
      <c r="Q4" s="18">
        <v>13.4</v>
      </c>
      <c r="R4" s="16">
        <v>1</v>
      </c>
      <c r="S4" s="15" t="s">
        <v>60</v>
      </c>
      <c r="T4" s="14" t="s">
        <v>61</v>
      </c>
      <c r="U4" s="14" t="s">
        <v>62</v>
      </c>
      <c r="V4" s="14" t="s">
        <v>63</v>
      </c>
      <c r="W4" s="14" t="s">
        <v>64</v>
      </c>
      <c r="X4" s="19">
        <v>203</v>
      </c>
      <c r="Y4" s="19">
        <v>13.8</v>
      </c>
      <c r="Z4" s="20">
        <v>5</v>
      </c>
      <c r="AA4" s="18">
        <v>64.2</v>
      </c>
      <c r="AB4" s="20">
        <v>72</v>
      </c>
      <c r="AC4" s="16"/>
      <c r="AD4" s="17">
        <v>28.9</v>
      </c>
      <c r="AE4" s="17">
        <v>40.9</v>
      </c>
      <c r="AF4" s="17">
        <v>39.8</v>
      </c>
      <c r="AG4" s="14" t="s">
        <v>65</v>
      </c>
      <c r="AH4" s="14" t="s">
        <v>66</v>
      </c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306"/>
      <c r="AU4" s="629"/>
    </row>
    <row r="5" spans="1:47" s="21" customFormat="1" ht="12.75">
      <c r="A5" s="651"/>
      <c r="B5" s="631"/>
      <c r="C5" s="642"/>
      <c r="D5" s="13" t="s">
        <v>67</v>
      </c>
      <c r="E5" s="14" t="s">
        <v>48</v>
      </c>
      <c r="F5" s="14" t="s">
        <v>49</v>
      </c>
      <c r="G5" s="16">
        <v>5</v>
      </c>
      <c r="H5" s="14">
        <v>5</v>
      </c>
      <c r="I5" s="16"/>
      <c r="J5" s="16">
        <v>3</v>
      </c>
      <c r="K5" s="17">
        <v>36.8</v>
      </c>
      <c r="L5" s="16">
        <v>794</v>
      </c>
      <c r="M5" s="18">
        <v>10.49</v>
      </c>
      <c r="N5" s="18">
        <v>10.5</v>
      </c>
      <c r="O5" s="18">
        <v>9.61</v>
      </c>
      <c r="P5" s="18">
        <v>510.03</v>
      </c>
      <c r="Q5" s="18">
        <v>-0.01</v>
      </c>
      <c r="R5" s="16">
        <v>9</v>
      </c>
      <c r="S5" s="15" t="s">
        <v>68</v>
      </c>
      <c r="T5" s="14" t="s">
        <v>60</v>
      </c>
      <c r="U5" s="14" t="s">
        <v>62</v>
      </c>
      <c r="V5" s="14" t="s">
        <v>69</v>
      </c>
      <c r="W5" s="14" t="s">
        <v>70</v>
      </c>
      <c r="X5" s="19">
        <v>205</v>
      </c>
      <c r="Y5" s="19">
        <v>15.68</v>
      </c>
      <c r="Z5" s="20">
        <v>5</v>
      </c>
      <c r="AA5" s="18">
        <v>48.25</v>
      </c>
      <c r="AB5" s="20">
        <v>76</v>
      </c>
      <c r="AC5" s="16"/>
      <c r="AD5" s="17">
        <v>33.75</v>
      </c>
      <c r="AE5" s="17">
        <v>41.7</v>
      </c>
      <c r="AF5" s="17">
        <v>36.8</v>
      </c>
      <c r="AG5" s="14" t="s">
        <v>57</v>
      </c>
      <c r="AH5" s="14" t="s">
        <v>58</v>
      </c>
      <c r="AI5" s="14"/>
      <c r="AJ5" s="14"/>
      <c r="AK5" s="14"/>
      <c r="AL5" s="14"/>
      <c r="AM5" s="14"/>
      <c r="AN5" s="14"/>
      <c r="AO5" s="14"/>
      <c r="AP5" s="14"/>
      <c r="AQ5" s="14"/>
      <c r="AR5" s="14" t="s">
        <v>58</v>
      </c>
      <c r="AS5" s="14"/>
      <c r="AT5" s="306"/>
      <c r="AU5" s="629"/>
    </row>
    <row r="6" spans="1:47" s="21" customFormat="1" ht="12.75">
      <c r="A6" s="651"/>
      <c r="B6" s="631"/>
      <c r="C6" s="642"/>
      <c r="D6" s="13" t="s">
        <v>71</v>
      </c>
      <c r="E6" s="14" t="s">
        <v>48</v>
      </c>
      <c r="F6" s="14" t="s">
        <v>49</v>
      </c>
      <c r="G6" s="16">
        <v>5</v>
      </c>
      <c r="H6" s="14"/>
      <c r="I6" s="16"/>
      <c r="J6" s="16">
        <v>1</v>
      </c>
      <c r="K6" s="17">
        <v>43.4</v>
      </c>
      <c r="L6" s="16"/>
      <c r="M6" s="18">
        <v>9.09</v>
      </c>
      <c r="N6" s="18">
        <v>9.45</v>
      </c>
      <c r="O6" s="18">
        <v>9.32</v>
      </c>
      <c r="P6" s="18">
        <v>464.3</v>
      </c>
      <c r="Q6" s="18">
        <v>3.9</v>
      </c>
      <c r="R6" s="16">
        <v>8</v>
      </c>
      <c r="S6" s="15" t="s">
        <v>60</v>
      </c>
      <c r="T6" s="14" t="s">
        <v>61</v>
      </c>
      <c r="U6" s="14" t="s">
        <v>72</v>
      </c>
      <c r="V6" s="14" t="s">
        <v>73</v>
      </c>
      <c r="W6" s="14" t="s">
        <v>74</v>
      </c>
      <c r="X6" s="19">
        <v>207</v>
      </c>
      <c r="Y6" s="19">
        <v>14.4</v>
      </c>
      <c r="Z6" s="20">
        <v>5</v>
      </c>
      <c r="AA6" s="18">
        <v>65.1</v>
      </c>
      <c r="AB6" s="20">
        <v>81</v>
      </c>
      <c r="AC6" s="16"/>
      <c r="AD6" s="17">
        <v>33.9</v>
      </c>
      <c r="AE6" s="17">
        <v>41.2</v>
      </c>
      <c r="AF6" s="17">
        <v>43.4</v>
      </c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306"/>
      <c r="AU6" s="629"/>
    </row>
    <row r="7" spans="1:47" s="23" customFormat="1" ht="12.75">
      <c r="A7" s="651"/>
      <c r="B7" s="631"/>
      <c r="C7" s="642"/>
      <c r="D7" s="13" t="s">
        <v>75</v>
      </c>
      <c r="E7" s="14" t="s">
        <v>48</v>
      </c>
      <c r="F7" s="14" t="s">
        <v>49</v>
      </c>
      <c r="G7" s="16">
        <v>5</v>
      </c>
      <c r="H7" s="14">
        <v>1</v>
      </c>
      <c r="I7" s="16">
        <v>2</v>
      </c>
      <c r="J7" s="16">
        <v>1</v>
      </c>
      <c r="K7" s="17"/>
      <c r="L7" s="22"/>
      <c r="M7" s="18"/>
      <c r="N7" s="18"/>
      <c r="O7" s="18"/>
      <c r="P7" s="18"/>
      <c r="Q7" s="18"/>
      <c r="R7" s="16"/>
      <c r="S7" s="15"/>
      <c r="T7" s="14"/>
      <c r="U7" s="14"/>
      <c r="V7" s="14"/>
      <c r="W7" s="14"/>
      <c r="X7" s="19"/>
      <c r="Y7" s="19"/>
      <c r="Z7" s="20">
        <v>5</v>
      </c>
      <c r="AA7" s="18"/>
      <c r="AB7" s="20"/>
      <c r="AC7" s="16"/>
      <c r="AD7" s="17"/>
      <c r="AE7" s="17"/>
      <c r="AF7" s="17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306"/>
      <c r="AU7" s="629"/>
    </row>
    <row r="8" spans="1:47" s="21" customFormat="1" ht="12.75">
      <c r="A8" s="651"/>
      <c r="B8" s="631"/>
      <c r="C8" s="642"/>
      <c r="D8" s="13" t="s">
        <v>76</v>
      </c>
      <c r="E8" s="14" t="s">
        <v>48</v>
      </c>
      <c r="F8" s="14" t="s">
        <v>49</v>
      </c>
      <c r="G8" s="16">
        <v>5</v>
      </c>
      <c r="H8" s="14">
        <v>1</v>
      </c>
      <c r="I8" s="16"/>
      <c r="J8" s="16">
        <v>1</v>
      </c>
      <c r="K8" s="17">
        <v>35</v>
      </c>
      <c r="L8" s="16">
        <v>761</v>
      </c>
      <c r="M8" s="18">
        <v>7.33</v>
      </c>
      <c r="N8" s="18">
        <v>7.3</v>
      </c>
      <c r="O8" s="18">
        <v>7.25</v>
      </c>
      <c r="P8" s="18">
        <v>364.5</v>
      </c>
      <c r="Q8" s="18">
        <v>-4.33</v>
      </c>
      <c r="R8" s="16">
        <v>11</v>
      </c>
      <c r="S8" s="15" t="s">
        <v>68</v>
      </c>
      <c r="T8" s="14" t="s">
        <v>77</v>
      </c>
      <c r="U8" s="14" t="s">
        <v>72</v>
      </c>
      <c r="V8" s="14" t="s">
        <v>73</v>
      </c>
      <c r="W8" s="14" t="s">
        <v>78</v>
      </c>
      <c r="X8" s="19">
        <v>213</v>
      </c>
      <c r="Y8" s="19">
        <v>15.04</v>
      </c>
      <c r="Z8" s="20">
        <v>5</v>
      </c>
      <c r="AA8" s="18">
        <v>47.74</v>
      </c>
      <c r="AB8" s="20">
        <v>77</v>
      </c>
      <c r="AC8" s="16"/>
      <c r="AD8" s="17">
        <v>32.14</v>
      </c>
      <c r="AE8" s="17">
        <v>40.89</v>
      </c>
      <c r="AF8" s="17">
        <v>35</v>
      </c>
      <c r="AG8" s="14" t="s">
        <v>79</v>
      </c>
      <c r="AH8" s="14" t="s">
        <v>49</v>
      </c>
      <c r="AI8" s="14" t="s">
        <v>80</v>
      </c>
      <c r="AJ8" s="14" t="s">
        <v>79</v>
      </c>
      <c r="AK8" s="14" t="s">
        <v>81</v>
      </c>
      <c r="AL8" s="14" t="s">
        <v>58</v>
      </c>
      <c r="AM8" s="14"/>
      <c r="AN8" s="14"/>
      <c r="AO8" s="14" t="s">
        <v>82</v>
      </c>
      <c r="AP8" s="14"/>
      <c r="AQ8" s="14" t="s">
        <v>81</v>
      </c>
      <c r="AR8" s="14" t="s">
        <v>58</v>
      </c>
      <c r="AS8" s="14" t="s">
        <v>57</v>
      </c>
      <c r="AT8" s="306" t="s">
        <v>58</v>
      </c>
      <c r="AU8" s="629"/>
    </row>
    <row r="9" spans="1:47" s="21" customFormat="1" ht="12.75">
      <c r="A9" s="651"/>
      <c r="B9" s="631"/>
      <c r="C9" s="642"/>
      <c r="D9" s="13" t="s">
        <v>83</v>
      </c>
      <c r="E9" s="14" t="s">
        <v>48</v>
      </c>
      <c r="F9" s="14" t="s">
        <v>49</v>
      </c>
      <c r="G9" s="16">
        <v>5</v>
      </c>
      <c r="H9" s="14">
        <v>1</v>
      </c>
      <c r="I9" s="16">
        <v>5</v>
      </c>
      <c r="J9" s="16">
        <v>1</v>
      </c>
      <c r="K9" s="17">
        <v>43.2</v>
      </c>
      <c r="L9" s="16"/>
      <c r="M9" s="18">
        <v>10.9</v>
      </c>
      <c r="N9" s="18">
        <v>10.7</v>
      </c>
      <c r="O9" s="18">
        <v>10.8</v>
      </c>
      <c r="P9" s="18">
        <v>540</v>
      </c>
      <c r="Q9" s="18">
        <v>13.09</v>
      </c>
      <c r="R9" s="16">
        <v>1</v>
      </c>
      <c r="S9" s="15" t="s">
        <v>84</v>
      </c>
      <c r="T9" s="14" t="s">
        <v>50</v>
      </c>
      <c r="U9" s="14" t="s">
        <v>85</v>
      </c>
      <c r="V9" s="14" t="s">
        <v>52</v>
      </c>
      <c r="W9" s="14" t="s">
        <v>86</v>
      </c>
      <c r="X9" s="19">
        <v>222</v>
      </c>
      <c r="Y9" s="19">
        <v>17.25</v>
      </c>
      <c r="Z9" s="20">
        <v>5</v>
      </c>
      <c r="AA9" s="16">
        <v>86.67</v>
      </c>
      <c r="AB9" s="20">
        <v>78</v>
      </c>
      <c r="AC9" s="16">
        <v>4</v>
      </c>
      <c r="AD9" s="17">
        <v>35.84</v>
      </c>
      <c r="AE9" s="17">
        <v>35.3</v>
      </c>
      <c r="AF9" s="17">
        <v>43.2</v>
      </c>
      <c r="AG9" s="14"/>
      <c r="AH9" s="14"/>
      <c r="AI9" s="14" t="s">
        <v>87</v>
      </c>
      <c r="AJ9" s="14" t="s">
        <v>56</v>
      </c>
      <c r="AK9" s="14"/>
      <c r="AL9" s="14"/>
      <c r="AM9" s="14"/>
      <c r="AN9" s="14"/>
      <c r="AO9" s="14"/>
      <c r="AP9" s="14"/>
      <c r="AQ9" s="14" t="s">
        <v>88</v>
      </c>
      <c r="AR9" s="14" t="s">
        <v>58</v>
      </c>
      <c r="AS9" s="14"/>
      <c r="AT9" s="306"/>
      <c r="AU9" s="629"/>
    </row>
    <row r="10" spans="1:47" s="21" customFormat="1" ht="12.75">
      <c r="A10" s="651"/>
      <c r="B10" s="631"/>
      <c r="C10" s="642"/>
      <c r="D10" s="13" t="s">
        <v>89</v>
      </c>
      <c r="E10" s="14" t="s">
        <v>48</v>
      </c>
      <c r="F10" s="14" t="s">
        <v>49</v>
      </c>
      <c r="G10" s="16">
        <v>5</v>
      </c>
      <c r="H10" s="14">
        <v>1</v>
      </c>
      <c r="I10" s="16"/>
      <c r="J10" s="16">
        <v>1</v>
      </c>
      <c r="K10" s="17">
        <v>38.71</v>
      </c>
      <c r="L10" s="16">
        <v>776</v>
      </c>
      <c r="M10" s="18">
        <v>9.31</v>
      </c>
      <c r="N10" s="18">
        <v>8.78</v>
      </c>
      <c r="O10" s="18">
        <v>9.38</v>
      </c>
      <c r="P10" s="18">
        <v>457.8</v>
      </c>
      <c r="Q10" s="18">
        <v>2.35</v>
      </c>
      <c r="R10" s="16">
        <v>9</v>
      </c>
      <c r="S10" s="15" t="s">
        <v>68</v>
      </c>
      <c r="T10" s="14" t="s">
        <v>90</v>
      </c>
      <c r="U10" s="14" t="s">
        <v>91</v>
      </c>
      <c r="V10" s="14" t="s">
        <v>73</v>
      </c>
      <c r="W10" s="14" t="s">
        <v>70</v>
      </c>
      <c r="X10" s="19">
        <v>211</v>
      </c>
      <c r="Y10" s="19">
        <v>17.5</v>
      </c>
      <c r="Z10" s="20">
        <v>5</v>
      </c>
      <c r="AA10" s="18">
        <v>62.5</v>
      </c>
      <c r="AB10" s="20">
        <v>77</v>
      </c>
      <c r="AC10" s="16"/>
      <c r="AD10" s="17">
        <v>34.5</v>
      </c>
      <c r="AE10" s="17">
        <v>37.1</v>
      </c>
      <c r="AF10" s="17">
        <v>38.71</v>
      </c>
      <c r="AG10" s="14" t="s">
        <v>48</v>
      </c>
      <c r="AH10" s="14" t="s">
        <v>66</v>
      </c>
      <c r="AI10" s="14" t="s">
        <v>57</v>
      </c>
      <c r="AJ10" s="14" t="s">
        <v>66</v>
      </c>
      <c r="AK10" s="14"/>
      <c r="AL10" s="14"/>
      <c r="AM10" s="14"/>
      <c r="AN10" s="14"/>
      <c r="AO10" s="14"/>
      <c r="AP10" s="14"/>
      <c r="AQ10" s="14"/>
      <c r="AR10" s="14"/>
      <c r="AS10" s="14" t="s">
        <v>48</v>
      </c>
      <c r="AT10" s="306" t="s">
        <v>79</v>
      </c>
      <c r="AU10" s="629"/>
    </row>
    <row r="11" spans="1:47" s="21" customFormat="1" ht="12.75">
      <c r="A11" s="651"/>
      <c r="B11" s="631"/>
      <c r="C11" s="642"/>
      <c r="D11" s="13" t="s">
        <v>92</v>
      </c>
      <c r="E11" s="14" t="s">
        <v>48</v>
      </c>
      <c r="F11" s="14" t="s">
        <v>49</v>
      </c>
      <c r="G11" s="16">
        <v>5</v>
      </c>
      <c r="H11" s="14">
        <v>3</v>
      </c>
      <c r="I11" s="16"/>
      <c r="J11" s="16">
        <v>1</v>
      </c>
      <c r="K11" s="17">
        <v>37.8</v>
      </c>
      <c r="L11" s="18">
        <v>798</v>
      </c>
      <c r="M11" s="18">
        <v>9.6</v>
      </c>
      <c r="N11" s="18">
        <v>9.46</v>
      </c>
      <c r="O11" s="18">
        <v>9.51</v>
      </c>
      <c r="P11" s="18">
        <v>476.2</v>
      </c>
      <c r="Q11" s="18">
        <v>3.91</v>
      </c>
      <c r="R11" s="16">
        <v>4</v>
      </c>
      <c r="S11" s="15" t="s">
        <v>60</v>
      </c>
      <c r="T11" s="14" t="s">
        <v>93</v>
      </c>
      <c r="U11" s="14" t="s">
        <v>94</v>
      </c>
      <c r="V11" s="14" t="s">
        <v>53</v>
      </c>
      <c r="W11" s="14" t="s">
        <v>74</v>
      </c>
      <c r="X11" s="19">
        <v>207</v>
      </c>
      <c r="Y11" s="19">
        <v>13.35</v>
      </c>
      <c r="Z11" s="20">
        <v>5</v>
      </c>
      <c r="AA11" s="18">
        <v>61.57</v>
      </c>
      <c r="AB11" s="20">
        <v>76</v>
      </c>
      <c r="AC11" s="16"/>
      <c r="AD11" s="17">
        <v>25.11</v>
      </c>
      <c r="AE11" s="17">
        <v>40.2</v>
      </c>
      <c r="AF11" s="17">
        <v>37.8</v>
      </c>
      <c r="AG11" s="14"/>
      <c r="AH11" s="14"/>
      <c r="AI11" s="14" t="s">
        <v>95</v>
      </c>
      <c r="AJ11" s="14" t="s">
        <v>66</v>
      </c>
      <c r="AK11" s="14"/>
      <c r="AL11" s="14"/>
      <c r="AM11" s="24"/>
      <c r="AN11" s="24"/>
      <c r="AO11" s="14"/>
      <c r="AP11" s="14"/>
      <c r="AQ11" s="14"/>
      <c r="AR11" s="14" t="s">
        <v>58</v>
      </c>
      <c r="AS11" s="14"/>
      <c r="AT11" s="306"/>
      <c r="AU11" s="629"/>
    </row>
    <row r="12" spans="1:47" s="23" customFormat="1" ht="12.75">
      <c r="A12" s="651"/>
      <c r="B12" s="632"/>
      <c r="C12" s="643"/>
      <c r="D12" s="25" t="s">
        <v>96</v>
      </c>
      <c r="E12" s="14"/>
      <c r="F12" s="14"/>
      <c r="G12" s="16"/>
      <c r="H12" s="14"/>
      <c r="I12" s="16"/>
      <c r="J12" s="16"/>
      <c r="K12" s="26">
        <f aca="true" t="shared" si="0" ref="K12:P12">AVERAGE(K3:K11)</f>
        <v>39.1825</v>
      </c>
      <c r="L12" s="26">
        <f t="shared" si="0"/>
        <v>787.3333333333334</v>
      </c>
      <c r="M12" s="26">
        <f t="shared" si="0"/>
        <v>9.443749999999998</v>
      </c>
      <c r="N12" s="26">
        <f t="shared" si="0"/>
        <v>9.184999999999999</v>
      </c>
      <c r="O12" s="26">
        <f t="shared" si="0"/>
        <v>9.19875</v>
      </c>
      <c r="P12" s="26">
        <f t="shared" si="0"/>
        <v>463.77</v>
      </c>
      <c r="Q12" s="26">
        <v>6.48</v>
      </c>
      <c r="R12" s="27">
        <v>3</v>
      </c>
      <c r="S12" s="15"/>
      <c r="T12" s="14"/>
      <c r="U12" s="14"/>
      <c r="V12" s="14"/>
      <c r="W12" s="14"/>
      <c r="X12" s="28">
        <f>AVERAGE(X3:X11)</f>
        <v>210</v>
      </c>
      <c r="Y12" s="28">
        <f>AVERAGE(Y3:Y11)</f>
        <v>15.315</v>
      </c>
      <c r="Z12" s="20"/>
      <c r="AA12" s="26">
        <f>AVERAGE(AA3:AA11)</f>
        <v>62.8725</v>
      </c>
      <c r="AB12" s="26">
        <f>AVERAGE(AB3:AB11)</f>
        <v>76.5</v>
      </c>
      <c r="AC12" s="16"/>
      <c r="AD12" s="26">
        <f>AVERAGE(AD3:AD11)</f>
        <v>32.04875</v>
      </c>
      <c r="AE12" s="26">
        <f>AVERAGE(AE3:AE11)</f>
        <v>39.4375</v>
      </c>
      <c r="AF12" s="26">
        <f>AVERAGE(AF3:AF11)</f>
        <v>39.1825</v>
      </c>
      <c r="AU12" s="629"/>
    </row>
    <row r="13" spans="1:48" s="39" customFormat="1" ht="15.75">
      <c r="A13" s="651"/>
      <c r="B13" s="633" t="s">
        <v>97</v>
      </c>
      <c r="C13" s="644" t="s">
        <v>98</v>
      </c>
      <c r="D13" s="29" t="s">
        <v>99</v>
      </c>
      <c r="E13" s="30">
        <v>5</v>
      </c>
      <c r="F13" s="30">
        <v>1</v>
      </c>
      <c r="G13" s="30">
        <v>5</v>
      </c>
      <c r="H13" s="75">
        <v>3</v>
      </c>
      <c r="I13" s="30"/>
      <c r="J13" s="30"/>
      <c r="K13" s="30">
        <v>41.25</v>
      </c>
      <c r="L13" s="30">
        <v>775</v>
      </c>
      <c r="M13" s="32">
        <v>10.02</v>
      </c>
      <c r="N13" s="32">
        <v>10.52</v>
      </c>
      <c r="O13" s="32">
        <v>9.94</v>
      </c>
      <c r="P13" s="32">
        <v>508</v>
      </c>
      <c r="Q13" s="47">
        <v>16.00350568074648</v>
      </c>
      <c r="R13" s="30">
        <v>1</v>
      </c>
      <c r="S13" s="299">
        <v>41941</v>
      </c>
      <c r="T13" s="34">
        <v>41950</v>
      </c>
      <c r="U13" s="34">
        <v>41741</v>
      </c>
      <c r="V13" s="34">
        <v>41744</v>
      </c>
      <c r="W13" s="34">
        <v>41790</v>
      </c>
      <c r="X13" s="35">
        <v>215</v>
      </c>
      <c r="Y13" s="30">
        <v>17.15</v>
      </c>
      <c r="Z13" s="30" t="s">
        <v>100</v>
      </c>
      <c r="AA13" s="30">
        <v>80.3</v>
      </c>
      <c r="AB13" s="30">
        <v>85</v>
      </c>
      <c r="AC13" s="30"/>
      <c r="AD13" s="30">
        <v>33.05</v>
      </c>
      <c r="AE13" s="30">
        <v>38.85</v>
      </c>
      <c r="AF13" s="30">
        <v>41.25</v>
      </c>
      <c r="AG13" s="36">
        <v>3</v>
      </c>
      <c r="AH13" s="37">
        <v>41673</v>
      </c>
      <c r="AI13" s="36">
        <v>25</v>
      </c>
      <c r="AJ13" s="37">
        <v>41673</v>
      </c>
      <c r="AK13" s="36"/>
      <c r="AL13" s="36"/>
      <c r="AM13" s="36"/>
      <c r="AN13" s="36"/>
      <c r="AO13" s="36"/>
      <c r="AP13" s="36"/>
      <c r="AQ13" s="36"/>
      <c r="AR13" s="38"/>
      <c r="AS13" s="36"/>
      <c r="AT13" s="38"/>
      <c r="AU13" s="629"/>
      <c r="AV13" s="76"/>
    </row>
    <row r="14" spans="1:48" s="39" customFormat="1" ht="15.75">
      <c r="A14" s="651"/>
      <c r="B14" s="634"/>
      <c r="C14" s="645"/>
      <c r="D14" s="29" t="s">
        <v>101</v>
      </c>
      <c r="E14" s="36" t="s">
        <v>102</v>
      </c>
      <c r="F14" s="30">
        <v>1</v>
      </c>
      <c r="G14" s="30">
        <v>1</v>
      </c>
      <c r="H14" s="75">
        <v>5</v>
      </c>
      <c r="I14" s="30">
        <v>0</v>
      </c>
      <c r="J14" s="36" t="s">
        <v>103</v>
      </c>
      <c r="K14" s="30">
        <v>39.1</v>
      </c>
      <c r="L14" s="30">
        <v>844.1</v>
      </c>
      <c r="M14" s="32">
        <v>9.4</v>
      </c>
      <c r="N14" s="32">
        <v>9.54</v>
      </c>
      <c r="O14" s="32">
        <v>9.3</v>
      </c>
      <c r="P14" s="32">
        <v>470.7</v>
      </c>
      <c r="Q14" s="40">
        <v>14.2</v>
      </c>
      <c r="R14" s="30">
        <v>2</v>
      </c>
      <c r="S14" s="299">
        <v>41941</v>
      </c>
      <c r="T14" s="34">
        <v>41950</v>
      </c>
      <c r="U14" s="34">
        <v>41731</v>
      </c>
      <c r="V14" s="34">
        <v>41734</v>
      </c>
      <c r="W14" s="34">
        <v>41784</v>
      </c>
      <c r="X14" s="35">
        <v>209</v>
      </c>
      <c r="Y14" s="30">
        <v>16.5</v>
      </c>
      <c r="Z14" s="30">
        <v>5</v>
      </c>
      <c r="AA14" s="30">
        <v>66</v>
      </c>
      <c r="AB14" s="30">
        <v>85.2</v>
      </c>
      <c r="AC14" s="30">
        <v>1</v>
      </c>
      <c r="AD14" s="30">
        <v>32.9</v>
      </c>
      <c r="AE14" s="30">
        <v>37.7</v>
      </c>
      <c r="AF14" s="30">
        <v>39.1</v>
      </c>
      <c r="AG14" s="36">
        <v>1</v>
      </c>
      <c r="AH14" s="36">
        <v>2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8"/>
      <c r="AS14" s="36">
        <v>45</v>
      </c>
      <c r="AT14" s="38">
        <v>5</v>
      </c>
      <c r="AU14" s="629"/>
      <c r="AV14" s="76"/>
    </row>
    <row r="15" spans="1:48" s="39" customFormat="1" ht="15.75">
      <c r="A15" s="651"/>
      <c r="B15" s="634"/>
      <c r="C15" s="645"/>
      <c r="D15" s="29" t="s">
        <v>104</v>
      </c>
      <c r="E15" s="30">
        <v>5</v>
      </c>
      <c r="F15" s="30">
        <v>1</v>
      </c>
      <c r="G15" s="30">
        <v>5</v>
      </c>
      <c r="H15" s="75">
        <v>3</v>
      </c>
      <c r="I15" s="30">
        <v>0</v>
      </c>
      <c r="J15" s="30">
        <v>1</v>
      </c>
      <c r="K15" s="30">
        <v>37.8</v>
      </c>
      <c r="L15" s="30">
        <v>795</v>
      </c>
      <c r="M15" s="32">
        <v>10.93</v>
      </c>
      <c r="N15" s="32">
        <v>10.368</v>
      </c>
      <c r="O15" s="32">
        <v>10.385</v>
      </c>
      <c r="P15" s="32">
        <v>528.05</v>
      </c>
      <c r="Q15" s="47">
        <v>-0.6584330088294674</v>
      </c>
      <c r="R15" s="30">
        <v>11</v>
      </c>
      <c r="S15" s="299">
        <v>41941</v>
      </c>
      <c r="T15" s="34">
        <v>41948</v>
      </c>
      <c r="U15" s="34">
        <v>41733</v>
      </c>
      <c r="V15" s="34">
        <v>41735</v>
      </c>
      <c r="W15" s="34">
        <v>41784</v>
      </c>
      <c r="X15" s="35">
        <v>209</v>
      </c>
      <c r="Y15" s="30">
        <v>16.3</v>
      </c>
      <c r="Z15" s="30">
        <v>5</v>
      </c>
      <c r="AA15" s="30">
        <v>69.8</v>
      </c>
      <c r="AB15" s="30">
        <v>91</v>
      </c>
      <c r="AC15" s="30">
        <v>3</v>
      </c>
      <c r="AD15" s="30">
        <v>35.75</v>
      </c>
      <c r="AE15" s="30">
        <v>38</v>
      </c>
      <c r="AF15" s="30">
        <v>37.8</v>
      </c>
      <c r="AG15" s="36" t="s">
        <v>105</v>
      </c>
      <c r="AH15" s="36" t="s">
        <v>105</v>
      </c>
      <c r="AI15" s="36">
        <v>80</v>
      </c>
      <c r="AJ15" s="36">
        <v>4</v>
      </c>
      <c r="AK15" s="36" t="s">
        <v>105</v>
      </c>
      <c r="AL15" s="36">
        <v>3</v>
      </c>
      <c r="AM15" s="36">
        <v>0</v>
      </c>
      <c r="AN15" s="36">
        <v>1</v>
      </c>
      <c r="AO15" s="36" t="s">
        <v>105</v>
      </c>
      <c r="AP15" s="36" t="s">
        <v>105</v>
      </c>
      <c r="AQ15" s="36" t="s">
        <v>105</v>
      </c>
      <c r="AR15" s="38" t="s">
        <v>105</v>
      </c>
      <c r="AS15" s="36">
        <v>40</v>
      </c>
      <c r="AT15" s="38">
        <v>5</v>
      </c>
      <c r="AU15" s="629"/>
      <c r="AV15" s="76"/>
    </row>
    <row r="16" spans="1:48" s="39" customFormat="1" ht="15.75">
      <c r="A16" s="651"/>
      <c r="B16" s="634"/>
      <c r="C16" s="645"/>
      <c r="D16" s="29" t="s">
        <v>106</v>
      </c>
      <c r="E16" s="30">
        <v>5</v>
      </c>
      <c r="F16" s="30">
        <v>1</v>
      </c>
      <c r="G16" s="30">
        <v>5</v>
      </c>
      <c r="H16" s="75"/>
      <c r="I16" s="30">
        <v>0</v>
      </c>
      <c r="J16" s="30">
        <v>1</v>
      </c>
      <c r="K16" s="30">
        <v>45.8</v>
      </c>
      <c r="L16" s="30"/>
      <c r="M16" s="32">
        <v>9.6</v>
      </c>
      <c r="N16" s="32">
        <v>9.33</v>
      </c>
      <c r="O16" s="32">
        <v>9.58</v>
      </c>
      <c r="P16" s="32">
        <v>475</v>
      </c>
      <c r="Q16" s="40">
        <v>4.4</v>
      </c>
      <c r="R16" s="30">
        <v>7</v>
      </c>
      <c r="S16" s="299">
        <v>41946</v>
      </c>
      <c r="T16" s="34">
        <v>41955</v>
      </c>
      <c r="U16" s="34">
        <v>41736</v>
      </c>
      <c r="V16" s="34">
        <v>41738</v>
      </c>
      <c r="W16" s="34">
        <v>41786</v>
      </c>
      <c r="X16" s="35">
        <v>205</v>
      </c>
      <c r="Y16" s="30">
        <v>16.7</v>
      </c>
      <c r="Z16" s="30">
        <v>3</v>
      </c>
      <c r="AA16" s="30">
        <v>71.2</v>
      </c>
      <c r="AB16" s="30">
        <v>84.4</v>
      </c>
      <c r="AC16" s="30">
        <v>2</v>
      </c>
      <c r="AD16" s="30">
        <v>36.54</v>
      </c>
      <c r="AE16" s="30">
        <v>26.6</v>
      </c>
      <c r="AF16" s="30">
        <v>45.8</v>
      </c>
      <c r="AG16" s="36">
        <v>2</v>
      </c>
      <c r="AH16" s="36">
        <v>2</v>
      </c>
      <c r="AI16" s="36">
        <v>0</v>
      </c>
      <c r="AJ16" s="36">
        <v>1</v>
      </c>
      <c r="AK16" s="41"/>
      <c r="AL16" s="36"/>
      <c r="AM16" s="29"/>
      <c r="AN16" s="29"/>
      <c r="AO16" s="29"/>
      <c r="AP16" s="29"/>
      <c r="AQ16" s="36" t="s">
        <v>107</v>
      </c>
      <c r="AR16" s="38" t="s">
        <v>107</v>
      </c>
      <c r="AS16" s="36" t="s">
        <v>107</v>
      </c>
      <c r="AT16" s="38" t="s">
        <v>107</v>
      </c>
      <c r="AU16" s="629"/>
      <c r="AV16" s="76"/>
    </row>
    <row r="17" spans="1:48" s="39" customFormat="1" ht="15.75">
      <c r="A17" s="651"/>
      <c r="B17" s="634"/>
      <c r="C17" s="645"/>
      <c r="D17" s="29" t="s">
        <v>108</v>
      </c>
      <c r="E17" s="36" t="s">
        <v>109</v>
      </c>
      <c r="F17" s="30">
        <v>1</v>
      </c>
      <c r="G17" s="30">
        <v>5</v>
      </c>
      <c r="H17" s="75">
        <v>3</v>
      </c>
      <c r="I17" s="30">
        <v>0.4</v>
      </c>
      <c r="J17" s="36" t="s">
        <v>110</v>
      </c>
      <c r="K17" s="30">
        <v>44.1</v>
      </c>
      <c r="L17" s="30">
        <v>747</v>
      </c>
      <c r="M17" s="32">
        <v>10.44</v>
      </c>
      <c r="N17" s="32">
        <v>11.28</v>
      </c>
      <c r="O17" s="32">
        <v>10.47</v>
      </c>
      <c r="P17" s="32">
        <v>536.5</v>
      </c>
      <c r="Q17" s="40">
        <v>21.85</v>
      </c>
      <c r="R17" s="30">
        <v>1</v>
      </c>
      <c r="S17" s="299">
        <v>41937</v>
      </c>
      <c r="T17" s="34">
        <v>41946</v>
      </c>
      <c r="U17" s="34">
        <v>41737</v>
      </c>
      <c r="V17" s="34">
        <v>41742</v>
      </c>
      <c r="W17" s="34">
        <v>41792</v>
      </c>
      <c r="X17" s="35">
        <v>219</v>
      </c>
      <c r="Y17" s="30">
        <v>17</v>
      </c>
      <c r="Z17" s="30" t="s">
        <v>111</v>
      </c>
      <c r="AA17" s="30">
        <v>68.5</v>
      </c>
      <c r="AB17" s="30">
        <v>86</v>
      </c>
      <c r="AC17" s="30">
        <v>4</v>
      </c>
      <c r="AD17" s="30">
        <v>30.6</v>
      </c>
      <c r="AE17" s="30">
        <v>45.1</v>
      </c>
      <c r="AF17" s="30">
        <v>44.1</v>
      </c>
      <c r="AG17" s="36">
        <v>1.1</v>
      </c>
      <c r="AH17" s="36">
        <v>1</v>
      </c>
      <c r="AI17" s="36">
        <v>20</v>
      </c>
      <c r="AJ17" s="42" t="s">
        <v>112</v>
      </c>
      <c r="AK17" s="36"/>
      <c r="AL17" s="36"/>
      <c r="AM17" s="36"/>
      <c r="AN17" s="36"/>
      <c r="AO17" s="36"/>
      <c r="AP17" s="36"/>
      <c r="AQ17" s="36">
        <v>65</v>
      </c>
      <c r="AR17" s="43" t="s">
        <v>113</v>
      </c>
      <c r="AS17" s="36">
        <v>20</v>
      </c>
      <c r="AT17" s="307">
        <v>41673</v>
      </c>
      <c r="AU17" s="629"/>
      <c r="AV17" s="76"/>
    </row>
    <row r="18" spans="1:48" s="39" customFormat="1" ht="15.75">
      <c r="A18" s="651"/>
      <c r="B18" s="634"/>
      <c r="C18" s="645"/>
      <c r="D18" s="29" t="s">
        <v>114</v>
      </c>
      <c r="E18" s="30">
        <v>5</v>
      </c>
      <c r="F18" s="30">
        <v>1</v>
      </c>
      <c r="G18" s="30">
        <v>5</v>
      </c>
      <c r="H18" s="75">
        <v>1</v>
      </c>
      <c r="I18" s="30">
        <v>0</v>
      </c>
      <c r="J18" s="30">
        <v>1</v>
      </c>
      <c r="K18" s="30">
        <v>37</v>
      </c>
      <c r="L18" s="30">
        <v>726.33</v>
      </c>
      <c r="M18" s="32">
        <v>8.56</v>
      </c>
      <c r="N18" s="32">
        <v>8.37</v>
      </c>
      <c r="O18" s="32">
        <v>8.43</v>
      </c>
      <c r="P18" s="32">
        <v>422.5</v>
      </c>
      <c r="Q18" s="40">
        <v>7.92</v>
      </c>
      <c r="R18" s="30">
        <v>6</v>
      </c>
      <c r="S18" s="299">
        <v>41940</v>
      </c>
      <c r="T18" s="34">
        <v>41950</v>
      </c>
      <c r="U18" s="34">
        <v>41735</v>
      </c>
      <c r="V18" s="34">
        <v>41740</v>
      </c>
      <c r="W18" s="34">
        <v>41785</v>
      </c>
      <c r="X18" s="35">
        <v>209</v>
      </c>
      <c r="Y18" s="30">
        <v>14.88</v>
      </c>
      <c r="Z18" s="30">
        <v>5</v>
      </c>
      <c r="AA18" s="30">
        <v>62.29</v>
      </c>
      <c r="AB18" s="30">
        <v>90</v>
      </c>
      <c r="AC18" s="30">
        <v>4</v>
      </c>
      <c r="AD18" s="30">
        <v>34.67</v>
      </c>
      <c r="AE18" s="30">
        <v>40.73</v>
      </c>
      <c r="AF18" s="30">
        <v>37</v>
      </c>
      <c r="AG18" s="36">
        <v>80</v>
      </c>
      <c r="AH18" s="36">
        <v>3</v>
      </c>
      <c r="AI18" s="36">
        <v>82</v>
      </c>
      <c r="AJ18" s="36">
        <v>4</v>
      </c>
      <c r="AK18" s="36">
        <v>78</v>
      </c>
      <c r="AL18" s="36">
        <v>4</v>
      </c>
      <c r="AM18" s="36"/>
      <c r="AN18" s="36"/>
      <c r="AO18" s="29"/>
      <c r="AP18" s="29"/>
      <c r="AQ18" s="36">
        <v>85</v>
      </c>
      <c r="AR18" s="38">
        <v>4</v>
      </c>
      <c r="AS18" s="36">
        <v>42</v>
      </c>
      <c r="AT18" s="38">
        <v>3</v>
      </c>
      <c r="AU18" s="629"/>
      <c r="AV18" s="76"/>
    </row>
    <row r="19" spans="1:48" s="39" customFormat="1" ht="15.75">
      <c r="A19" s="651"/>
      <c r="B19" s="634"/>
      <c r="C19" s="645"/>
      <c r="D19" s="29" t="s">
        <v>115</v>
      </c>
      <c r="E19" s="30">
        <v>5</v>
      </c>
      <c r="F19" s="30">
        <v>1</v>
      </c>
      <c r="G19" s="30">
        <v>5</v>
      </c>
      <c r="H19" s="75">
        <v>3</v>
      </c>
      <c r="I19" s="30">
        <v>3</v>
      </c>
      <c r="J19" s="30">
        <v>1</v>
      </c>
      <c r="K19" s="30">
        <v>42.71</v>
      </c>
      <c r="L19" s="30"/>
      <c r="M19" s="32">
        <v>11.58</v>
      </c>
      <c r="N19" s="32">
        <v>11.15</v>
      </c>
      <c r="O19" s="32">
        <v>10.93</v>
      </c>
      <c r="P19" s="32">
        <v>561</v>
      </c>
      <c r="Q19" s="40">
        <v>21.3</v>
      </c>
      <c r="R19" s="30">
        <v>1</v>
      </c>
      <c r="S19" s="299">
        <v>41941</v>
      </c>
      <c r="T19" s="34">
        <v>41948</v>
      </c>
      <c r="U19" s="34">
        <v>41744</v>
      </c>
      <c r="V19" s="34">
        <v>41748</v>
      </c>
      <c r="W19" s="34">
        <v>41793</v>
      </c>
      <c r="X19" s="35">
        <v>217</v>
      </c>
      <c r="Y19" s="30">
        <v>16.3</v>
      </c>
      <c r="Z19" s="30">
        <v>3</v>
      </c>
      <c r="AA19" s="30">
        <v>121.08</v>
      </c>
      <c r="AB19" s="30">
        <v>82</v>
      </c>
      <c r="AC19" s="30">
        <v>4</v>
      </c>
      <c r="AD19" s="30">
        <v>43.39</v>
      </c>
      <c r="AE19" s="30">
        <v>35.53</v>
      </c>
      <c r="AF19" s="30">
        <v>42.71</v>
      </c>
      <c r="AG19" s="36">
        <v>0</v>
      </c>
      <c r="AH19" s="36">
        <v>1</v>
      </c>
      <c r="AI19" s="36">
        <v>0</v>
      </c>
      <c r="AJ19" s="36">
        <v>1</v>
      </c>
      <c r="AK19" s="36">
        <v>100</v>
      </c>
      <c r="AL19" s="37">
        <v>41673</v>
      </c>
      <c r="AM19" s="29"/>
      <c r="AN19" s="29"/>
      <c r="AO19" s="29"/>
      <c r="AP19" s="29"/>
      <c r="AQ19" s="36"/>
      <c r="AR19" s="38"/>
      <c r="AS19" s="36">
        <v>40</v>
      </c>
      <c r="AT19" s="38">
        <v>5</v>
      </c>
      <c r="AU19" s="629"/>
      <c r="AV19" s="76"/>
    </row>
    <row r="20" spans="1:48" s="39" customFormat="1" ht="15.75">
      <c r="A20" s="651"/>
      <c r="B20" s="634"/>
      <c r="C20" s="645"/>
      <c r="D20" s="29" t="s">
        <v>116</v>
      </c>
      <c r="E20" s="29" t="s">
        <v>109</v>
      </c>
      <c r="F20" s="45">
        <v>1</v>
      </c>
      <c r="G20" s="45">
        <v>5</v>
      </c>
      <c r="H20" s="324"/>
      <c r="I20" s="45">
        <v>0</v>
      </c>
      <c r="J20" s="45">
        <v>1</v>
      </c>
      <c r="K20" s="45">
        <v>43.94</v>
      </c>
      <c r="L20" s="45">
        <v>782</v>
      </c>
      <c r="M20" s="46">
        <v>8.72</v>
      </c>
      <c r="N20" s="46">
        <v>9.66</v>
      </c>
      <c r="O20" s="46">
        <v>9.79</v>
      </c>
      <c r="P20" s="46">
        <v>469.5</v>
      </c>
      <c r="Q20" s="47">
        <v>6.37</v>
      </c>
      <c r="R20" s="45">
        <v>6</v>
      </c>
      <c r="S20" s="299">
        <v>41948</v>
      </c>
      <c r="T20" s="34">
        <v>41956</v>
      </c>
      <c r="U20" s="34">
        <v>41741</v>
      </c>
      <c r="V20" s="34">
        <v>41744</v>
      </c>
      <c r="W20" s="34">
        <v>41789</v>
      </c>
      <c r="X20" s="35">
        <v>206</v>
      </c>
      <c r="Y20" s="30">
        <v>14.1</v>
      </c>
      <c r="Z20" s="30">
        <v>5</v>
      </c>
      <c r="AA20" s="30">
        <v>60.6</v>
      </c>
      <c r="AB20" s="45">
        <v>74</v>
      </c>
      <c r="AC20" s="45">
        <v>3</v>
      </c>
      <c r="AD20" s="45">
        <v>28.6</v>
      </c>
      <c r="AE20" s="45">
        <v>38.3</v>
      </c>
      <c r="AF20" s="45">
        <v>43.94</v>
      </c>
      <c r="AG20" s="29">
        <v>1</v>
      </c>
      <c r="AH20" s="29">
        <v>1</v>
      </c>
      <c r="AI20" s="29">
        <v>0</v>
      </c>
      <c r="AJ20" s="29"/>
      <c r="AK20" s="29">
        <v>5</v>
      </c>
      <c r="AL20" s="29">
        <v>2</v>
      </c>
      <c r="AM20" s="29"/>
      <c r="AN20" s="29"/>
      <c r="AO20" s="29"/>
      <c r="AP20" s="29"/>
      <c r="AQ20" s="29"/>
      <c r="AR20" s="48"/>
      <c r="AS20" s="29">
        <v>0</v>
      </c>
      <c r="AT20" s="48"/>
      <c r="AU20" s="629"/>
      <c r="AV20" s="76"/>
    </row>
    <row r="21" spans="1:48" s="39" customFormat="1" ht="15.75">
      <c r="A21" s="651"/>
      <c r="B21" s="634"/>
      <c r="C21" s="645"/>
      <c r="D21" s="29" t="s">
        <v>117</v>
      </c>
      <c r="E21" s="30">
        <v>5</v>
      </c>
      <c r="F21" s="30">
        <v>1</v>
      </c>
      <c r="G21" s="30">
        <v>5</v>
      </c>
      <c r="H21" s="75">
        <v>3</v>
      </c>
      <c r="I21" s="30"/>
      <c r="J21" s="30">
        <v>1</v>
      </c>
      <c r="K21" s="30">
        <v>42.3</v>
      </c>
      <c r="L21" s="45"/>
      <c r="M21" s="32">
        <v>10.2</v>
      </c>
      <c r="N21" s="32">
        <v>10.8</v>
      </c>
      <c r="O21" s="32">
        <v>10.3</v>
      </c>
      <c r="P21" s="32">
        <v>521.67</v>
      </c>
      <c r="Q21" s="40">
        <v>4.7</v>
      </c>
      <c r="R21" s="30">
        <v>5</v>
      </c>
      <c r="S21" s="299">
        <v>41948</v>
      </c>
      <c r="T21" s="34">
        <v>41956</v>
      </c>
      <c r="U21" s="34">
        <v>41742</v>
      </c>
      <c r="V21" s="34">
        <v>41745</v>
      </c>
      <c r="W21" s="34">
        <v>41790</v>
      </c>
      <c r="X21" s="35">
        <v>207</v>
      </c>
      <c r="Y21" s="30">
        <v>15.2</v>
      </c>
      <c r="Z21" s="30">
        <v>42.9</v>
      </c>
      <c r="AA21" s="30">
        <v>28.71</v>
      </c>
      <c r="AB21" s="30">
        <v>82</v>
      </c>
      <c r="AC21" s="30">
        <v>1</v>
      </c>
      <c r="AD21" s="30">
        <v>28.71</v>
      </c>
      <c r="AE21" s="30">
        <v>40.5</v>
      </c>
      <c r="AF21" s="30">
        <v>42.3</v>
      </c>
      <c r="AG21" s="36"/>
      <c r="AH21" s="36">
        <v>1</v>
      </c>
      <c r="AI21" s="36"/>
      <c r="AJ21" s="36">
        <v>2</v>
      </c>
      <c r="AK21" s="36"/>
      <c r="AL21" s="36">
        <v>2</v>
      </c>
      <c r="AM21" s="29"/>
      <c r="AN21" s="29"/>
      <c r="AO21" s="29"/>
      <c r="AP21" s="29"/>
      <c r="AQ21" s="29"/>
      <c r="AR21" s="48"/>
      <c r="AS21" s="36"/>
      <c r="AT21" s="38"/>
      <c r="AU21" s="629"/>
      <c r="AV21" s="76"/>
    </row>
    <row r="22" spans="1:48" s="39" customFormat="1" ht="15.75">
      <c r="A22" s="651"/>
      <c r="B22" s="634"/>
      <c r="C22" s="645"/>
      <c r="D22" s="29" t="s">
        <v>118</v>
      </c>
      <c r="E22" s="36" t="s">
        <v>102</v>
      </c>
      <c r="F22" s="36" t="s">
        <v>119</v>
      </c>
      <c r="G22" s="36" t="s">
        <v>120</v>
      </c>
      <c r="H22" s="42" t="s">
        <v>121</v>
      </c>
      <c r="I22" s="30">
        <v>3</v>
      </c>
      <c r="J22" s="36" t="s">
        <v>122</v>
      </c>
      <c r="K22" s="30">
        <v>41.7</v>
      </c>
      <c r="L22" s="30"/>
      <c r="M22" s="32">
        <v>11.65</v>
      </c>
      <c r="N22" s="32">
        <v>11.5</v>
      </c>
      <c r="O22" s="32">
        <v>11.7</v>
      </c>
      <c r="P22" s="32">
        <v>580.83</v>
      </c>
      <c r="Q22" s="40">
        <v>7.23</v>
      </c>
      <c r="R22" s="30">
        <v>3</v>
      </c>
      <c r="S22" s="299">
        <v>41946</v>
      </c>
      <c r="T22" s="34">
        <v>41955</v>
      </c>
      <c r="U22" s="34">
        <v>41740</v>
      </c>
      <c r="V22" s="34">
        <v>41743</v>
      </c>
      <c r="W22" s="34">
        <v>41789</v>
      </c>
      <c r="X22" s="35">
        <v>210</v>
      </c>
      <c r="Y22" s="50">
        <v>15</v>
      </c>
      <c r="Z22" s="50">
        <v>3</v>
      </c>
      <c r="AA22" s="50">
        <v>89</v>
      </c>
      <c r="AB22" s="50">
        <v>81</v>
      </c>
      <c r="AC22" s="50">
        <v>2</v>
      </c>
      <c r="AD22" s="30">
        <v>36.2</v>
      </c>
      <c r="AE22" s="30">
        <v>37.1</v>
      </c>
      <c r="AF22" s="30">
        <v>41.7</v>
      </c>
      <c r="AG22" s="36">
        <v>20</v>
      </c>
      <c r="AH22" s="37">
        <v>41641</v>
      </c>
      <c r="AI22" s="36">
        <v>42</v>
      </c>
      <c r="AJ22" s="37">
        <v>41641</v>
      </c>
      <c r="AK22" s="36">
        <v>25</v>
      </c>
      <c r="AL22" s="37">
        <v>41641</v>
      </c>
      <c r="AM22" s="36" t="s">
        <v>107</v>
      </c>
      <c r="AN22" s="36" t="s">
        <v>107</v>
      </c>
      <c r="AO22" s="36" t="s">
        <v>107</v>
      </c>
      <c r="AP22" s="36" t="s">
        <v>107</v>
      </c>
      <c r="AQ22" s="36" t="s">
        <v>107</v>
      </c>
      <c r="AR22" s="38" t="s">
        <v>107</v>
      </c>
      <c r="AS22" s="36">
        <v>90</v>
      </c>
      <c r="AT22" s="38" t="s">
        <v>123</v>
      </c>
      <c r="AU22" s="629"/>
      <c r="AV22" s="76"/>
    </row>
    <row r="23" spans="1:48" s="39" customFormat="1" ht="15.75">
      <c r="A23" s="651"/>
      <c r="B23" s="634"/>
      <c r="C23" s="645"/>
      <c r="D23" s="29" t="s">
        <v>124</v>
      </c>
      <c r="E23" s="30">
        <v>5</v>
      </c>
      <c r="F23" s="30">
        <v>1</v>
      </c>
      <c r="G23" s="30">
        <v>5</v>
      </c>
      <c r="H23" s="75">
        <v>1</v>
      </c>
      <c r="I23" s="30">
        <v>0</v>
      </c>
      <c r="J23" s="30">
        <v>5</v>
      </c>
      <c r="K23" s="30">
        <v>41</v>
      </c>
      <c r="L23" s="30">
        <v>820</v>
      </c>
      <c r="M23" s="32">
        <v>9.77</v>
      </c>
      <c r="N23" s="32">
        <v>10.21</v>
      </c>
      <c r="O23" s="32">
        <v>9.94</v>
      </c>
      <c r="P23" s="32">
        <v>498.7</v>
      </c>
      <c r="Q23" s="40">
        <v>5.4</v>
      </c>
      <c r="R23" s="30">
        <v>6</v>
      </c>
      <c r="S23" s="299">
        <v>41942</v>
      </c>
      <c r="T23" s="34">
        <v>41949</v>
      </c>
      <c r="U23" s="34">
        <v>41745</v>
      </c>
      <c r="V23" s="34">
        <v>41796</v>
      </c>
      <c r="W23" s="34">
        <v>41797</v>
      </c>
      <c r="X23" s="35">
        <v>220</v>
      </c>
      <c r="Y23" s="30">
        <v>17.64</v>
      </c>
      <c r="Z23" s="30">
        <v>3</v>
      </c>
      <c r="AA23" s="30">
        <v>86.78</v>
      </c>
      <c r="AB23" s="30">
        <v>75.5</v>
      </c>
      <c r="AC23" s="30">
        <v>2</v>
      </c>
      <c r="AD23" s="30">
        <v>37.26</v>
      </c>
      <c r="AE23" s="30">
        <v>33.2</v>
      </c>
      <c r="AF23" s="30">
        <v>41</v>
      </c>
      <c r="AG23" s="36"/>
      <c r="AH23" s="36" t="s">
        <v>125</v>
      </c>
      <c r="AI23" s="36"/>
      <c r="AJ23" s="36" t="s">
        <v>125</v>
      </c>
      <c r="AK23" s="36"/>
      <c r="AL23" s="36" t="s">
        <v>126</v>
      </c>
      <c r="AM23" s="29"/>
      <c r="AN23" s="29"/>
      <c r="AO23" s="36"/>
      <c r="AP23" s="36" t="s">
        <v>127</v>
      </c>
      <c r="AQ23" s="36"/>
      <c r="AR23" s="38" t="s">
        <v>127</v>
      </c>
      <c r="AS23" s="36">
        <v>20</v>
      </c>
      <c r="AT23" s="38">
        <v>3</v>
      </c>
      <c r="AU23" s="629"/>
      <c r="AV23" s="76"/>
    </row>
    <row r="24" spans="1:48" s="39" customFormat="1" ht="15.75">
      <c r="A24" s="651"/>
      <c r="B24" s="635"/>
      <c r="C24" s="646"/>
      <c r="D24" s="51" t="s">
        <v>128</v>
      </c>
      <c r="E24" s="50"/>
      <c r="F24" s="50"/>
      <c r="G24" s="50"/>
      <c r="H24" s="587"/>
      <c r="I24" s="50"/>
      <c r="J24" s="50"/>
      <c r="K24" s="53">
        <f aca="true" t="shared" si="1" ref="K24:P24">AVERAGE(K13:K23)</f>
        <v>41.518181818181816</v>
      </c>
      <c r="L24" s="53">
        <f t="shared" si="1"/>
        <v>784.2042857142858</v>
      </c>
      <c r="M24" s="54">
        <f t="shared" si="1"/>
        <v>10.07909090909091</v>
      </c>
      <c r="N24" s="54">
        <f t="shared" si="1"/>
        <v>10.247999999999998</v>
      </c>
      <c r="O24" s="54">
        <f t="shared" si="1"/>
        <v>10.069545454545453</v>
      </c>
      <c r="P24" s="54">
        <f t="shared" si="1"/>
        <v>506.5863636363636</v>
      </c>
      <c r="Q24" s="53">
        <f>(P24-465.95)/465.95*100</f>
        <v>8.72118545688671</v>
      </c>
      <c r="R24" s="50">
        <v>1</v>
      </c>
      <c r="S24" s="299"/>
      <c r="T24" s="34"/>
      <c r="U24" s="34"/>
      <c r="V24" s="34"/>
      <c r="W24" s="34"/>
      <c r="X24" s="55">
        <f>AVERAGE(X13:X23)</f>
        <v>211.45454545454547</v>
      </c>
      <c r="Y24" s="55">
        <f>AVERAGE(Y13:Y23)</f>
        <v>16.069999999999997</v>
      </c>
      <c r="Z24" s="30"/>
      <c r="AA24" s="55">
        <f aca="true" t="shared" si="2" ref="AA24:AF24">AVERAGE(AA13:AA23)</f>
        <v>73.11454545454546</v>
      </c>
      <c r="AB24" s="55">
        <f t="shared" si="2"/>
        <v>83.28181818181818</v>
      </c>
      <c r="AC24" s="30"/>
      <c r="AD24" s="55">
        <f t="shared" si="2"/>
        <v>34.33363636363636</v>
      </c>
      <c r="AE24" s="55">
        <f t="shared" si="2"/>
        <v>37.41909090909091</v>
      </c>
      <c r="AF24" s="55">
        <f t="shared" si="2"/>
        <v>41.518181818181816</v>
      </c>
      <c r="AG24" s="36"/>
      <c r="AH24" s="36"/>
      <c r="AI24" s="36"/>
      <c r="AJ24" s="36"/>
      <c r="AK24" s="36"/>
      <c r="AL24" s="36"/>
      <c r="AM24" s="29"/>
      <c r="AN24" s="29"/>
      <c r="AO24" s="36"/>
      <c r="AP24" s="36"/>
      <c r="AQ24" s="36"/>
      <c r="AR24" s="38"/>
      <c r="AS24" s="36"/>
      <c r="AT24" s="38"/>
      <c r="AU24" s="629"/>
      <c r="AV24" s="76"/>
    </row>
    <row r="25" spans="1:47" ht="14.25" customHeight="1">
      <c r="A25" s="651"/>
      <c r="B25" s="623" t="s">
        <v>129</v>
      </c>
      <c r="C25" s="647" t="s">
        <v>130</v>
      </c>
      <c r="D25" s="56" t="s">
        <v>131</v>
      </c>
      <c r="E25" s="56" t="s">
        <v>132</v>
      </c>
      <c r="F25" s="58">
        <v>1</v>
      </c>
      <c r="G25" s="58">
        <v>5</v>
      </c>
      <c r="H25" s="588">
        <v>3</v>
      </c>
      <c r="I25" s="58">
        <v>0</v>
      </c>
      <c r="J25" s="56" t="s">
        <v>133</v>
      </c>
      <c r="K25" s="58">
        <v>40.84</v>
      </c>
      <c r="L25" s="58"/>
      <c r="M25" s="58">
        <v>122.41</v>
      </c>
      <c r="N25" s="58">
        <v>120.93</v>
      </c>
      <c r="O25" s="58">
        <v>121.67</v>
      </c>
      <c r="P25" s="58">
        <v>386.42</v>
      </c>
      <c r="Q25" s="58">
        <v>5.36</v>
      </c>
      <c r="R25" s="58">
        <v>2</v>
      </c>
      <c r="AU25" s="629"/>
    </row>
    <row r="26" spans="1:47" ht="14.25" customHeight="1">
      <c r="A26" s="651"/>
      <c r="B26" s="624"/>
      <c r="C26" s="648"/>
      <c r="D26" s="56" t="s">
        <v>134</v>
      </c>
      <c r="E26" s="56" t="s">
        <v>132</v>
      </c>
      <c r="F26" s="58">
        <v>1</v>
      </c>
      <c r="G26" s="58">
        <v>5</v>
      </c>
      <c r="H26" s="588">
        <v>3</v>
      </c>
      <c r="I26" s="58">
        <v>0</v>
      </c>
      <c r="J26" s="58">
        <v>5</v>
      </c>
      <c r="K26" s="58">
        <v>42.3</v>
      </c>
      <c r="L26" s="58">
        <v>863</v>
      </c>
      <c r="M26" s="58">
        <v>121.11</v>
      </c>
      <c r="N26" s="58">
        <v>131.41</v>
      </c>
      <c r="O26" s="58">
        <v>126.26</v>
      </c>
      <c r="P26" s="58">
        <v>420.9</v>
      </c>
      <c r="Q26" s="58">
        <v>6.69</v>
      </c>
      <c r="R26" s="58">
        <v>3</v>
      </c>
      <c r="AU26" s="629"/>
    </row>
    <row r="27" spans="1:47" ht="14.25" customHeight="1">
      <c r="A27" s="651"/>
      <c r="B27" s="624"/>
      <c r="C27" s="648"/>
      <c r="D27" s="56" t="s">
        <v>135</v>
      </c>
      <c r="E27" s="56" t="s">
        <v>132</v>
      </c>
      <c r="F27" s="58">
        <v>1</v>
      </c>
      <c r="G27" s="58">
        <v>1</v>
      </c>
      <c r="H27" s="588" t="s">
        <v>569</v>
      </c>
      <c r="I27" s="58">
        <v>0</v>
      </c>
      <c r="J27" s="56" t="s">
        <v>133</v>
      </c>
      <c r="K27" s="58">
        <v>40.1</v>
      </c>
      <c r="L27" s="58">
        <v>987</v>
      </c>
      <c r="M27" s="58">
        <v>104.6</v>
      </c>
      <c r="N27" s="58">
        <v>99.5</v>
      </c>
      <c r="O27" s="58">
        <v>102.05</v>
      </c>
      <c r="P27" s="58">
        <v>408.2</v>
      </c>
      <c r="Q27" s="58">
        <v>9.3</v>
      </c>
      <c r="R27" s="58">
        <v>1</v>
      </c>
      <c r="AU27" s="629"/>
    </row>
    <row r="28" spans="1:47" ht="14.25" customHeight="1">
      <c r="A28" s="651"/>
      <c r="B28" s="624"/>
      <c r="C28" s="648"/>
      <c r="D28" s="56" t="s">
        <v>136</v>
      </c>
      <c r="E28" s="58">
        <v>5</v>
      </c>
      <c r="F28" s="58">
        <v>1</v>
      </c>
      <c r="G28" s="58">
        <v>5</v>
      </c>
      <c r="H28" s="588">
        <v>3</v>
      </c>
      <c r="I28" s="56" t="s">
        <v>107</v>
      </c>
      <c r="J28" s="58">
        <v>1</v>
      </c>
      <c r="K28" s="58">
        <v>44</v>
      </c>
      <c r="L28" s="58"/>
      <c r="M28" s="58">
        <v>118.2</v>
      </c>
      <c r="N28" s="58">
        <v>123.6</v>
      </c>
      <c r="O28" s="58">
        <v>120.9</v>
      </c>
      <c r="P28" s="58">
        <v>503.8</v>
      </c>
      <c r="Q28" s="58">
        <v>2.1</v>
      </c>
      <c r="R28" s="58">
        <v>3</v>
      </c>
      <c r="AU28" s="629"/>
    </row>
    <row r="29" spans="1:47" ht="14.25" customHeight="1">
      <c r="A29" s="651"/>
      <c r="B29" s="624"/>
      <c r="C29" s="648"/>
      <c r="D29" s="56" t="s">
        <v>137</v>
      </c>
      <c r="E29" s="58">
        <v>5</v>
      </c>
      <c r="F29" s="58">
        <v>1</v>
      </c>
      <c r="G29" s="58">
        <v>5</v>
      </c>
      <c r="H29" s="588">
        <v>3</v>
      </c>
      <c r="I29" s="58">
        <v>0</v>
      </c>
      <c r="J29" s="58">
        <v>1</v>
      </c>
      <c r="K29" s="58">
        <v>41.1</v>
      </c>
      <c r="L29" s="58">
        <v>765</v>
      </c>
      <c r="M29" s="58">
        <v>109.8</v>
      </c>
      <c r="N29" s="58">
        <v>118.7</v>
      </c>
      <c r="O29" s="58">
        <v>114.25</v>
      </c>
      <c r="P29" s="58">
        <v>457</v>
      </c>
      <c r="Q29" s="58">
        <v>4.39</v>
      </c>
      <c r="R29" s="58">
        <v>3</v>
      </c>
      <c r="AU29" s="629"/>
    </row>
    <row r="30" spans="1:47" ht="14.25" customHeight="1">
      <c r="A30" s="651"/>
      <c r="B30" s="624"/>
      <c r="C30" s="648"/>
      <c r="D30" s="56" t="s">
        <v>138</v>
      </c>
      <c r="E30" s="58">
        <v>5</v>
      </c>
      <c r="F30" s="58">
        <v>1</v>
      </c>
      <c r="G30" s="58">
        <v>5</v>
      </c>
      <c r="H30" s="588">
        <v>1</v>
      </c>
      <c r="I30" s="58">
        <v>0</v>
      </c>
      <c r="J30" s="56" t="s">
        <v>133</v>
      </c>
      <c r="K30" s="58">
        <v>45.24</v>
      </c>
      <c r="L30" s="58"/>
      <c r="M30" s="58">
        <v>108</v>
      </c>
      <c r="N30" s="58">
        <v>106.25</v>
      </c>
      <c r="O30" s="58">
        <v>107.13</v>
      </c>
      <c r="P30" s="58">
        <v>476.28</v>
      </c>
      <c r="Q30" s="58">
        <v>9.03</v>
      </c>
      <c r="R30" s="58">
        <v>1</v>
      </c>
      <c r="AU30" s="629"/>
    </row>
    <row r="31" spans="1:47" ht="14.25" customHeight="1">
      <c r="A31" s="651"/>
      <c r="B31" s="624"/>
      <c r="C31" s="648"/>
      <c r="D31" s="56" t="s">
        <v>139</v>
      </c>
      <c r="E31" s="56" t="s">
        <v>132</v>
      </c>
      <c r="F31" s="58">
        <v>1</v>
      </c>
      <c r="G31" s="58">
        <v>5</v>
      </c>
      <c r="H31" s="588"/>
      <c r="I31" s="58">
        <v>0</v>
      </c>
      <c r="J31" s="58">
        <v>1</v>
      </c>
      <c r="K31" s="58">
        <v>37.92</v>
      </c>
      <c r="L31" s="58">
        <v>800</v>
      </c>
      <c r="M31" s="58">
        <v>98.83</v>
      </c>
      <c r="N31" s="58">
        <v>94.19</v>
      </c>
      <c r="O31" s="58">
        <v>96.51</v>
      </c>
      <c r="P31" s="58">
        <v>482.69</v>
      </c>
      <c r="Q31" s="58">
        <v>6.96</v>
      </c>
      <c r="R31" s="58">
        <v>2</v>
      </c>
      <c r="AU31" s="629"/>
    </row>
    <row r="32" spans="1:47" ht="14.25" customHeight="1">
      <c r="A32" s="651"/>
      <c r="B32" s="624"/>
      <c r="C32" s="648"/>
      <c r="D32" s="56" t="s">
        <v>140</v>
      </c>
      <c r="E32" s="58">
        <v>5</v>
      </c>
      <c r="F32" s="58">
        <v>1</v>
      </c>
      <c r="G32" s="58">
        <v>5</v>
      </c>
      <c r="H32" s="588" t="s">
        <v>570</v>
      </c>
      <c r="I32" s="58">
        <v>0.5</v>
      </c>
      <c r="J32" s="58">
        <v>1</v>
      </c>
      <c r="K32" s="58">
        <v>40</v>
      </c>
      <c r="L32" s="58">
        <v>805</v>
      </c>
      <c r="M32" s="58">
        <v>93.6</v>
      </c>
      <c r="N32" s="58">
        <v>92.7</v>
      </c>
      <c r="O32" s="58">
        <v>93.15</v>
      </c>
      <c r="P32" s="58">
        <v>414.02</v>
      </c>
      <c r="Q32" s="58">
        <v>2.03</v>
      </c>
      <c r="R32" s="58">
        <v>3</v>
      </c>
      <c r="AU32" s="629"/>
    </row>
    <row r="33" spans="1:47" ht="14.25" customHeight="1">
      <c r="A33" s="651"/>
      <c r="B33" s="624"/>
      <c r="C33" s="648"/>
      <c r="D33" s="56" t="s">
        <v>141</v>
      </c>
      <c r="E33" s="58">
        <v>5</v>
      </c>
      <c r="F33" s="58">
        <v>1</v>
      </c>
      <c r="G33" s="58">
        <v>5</v>
      </c>
      <c r="H33" s="588">
        <v>3</v>
      </c>
      <c r="I33" s="58"/>
      <c r="J33" s="58">
        <v>1</v>
      </c>
      <c r="K33" s="58">
        <v>41.4</v>
      </c>
      <c r="L33" s="58"/>
      <c r="M33" s="58">
        <v>133.5</v>
      </c>
      <c r="N33" s="58">
        <v>135</v>
      </c>
      <c r="O33" s="58">
        <v>134.25</v>
      </c>
      <c r="P33" s="58">
        <v>481.19</v>
      </c>
      <c r="Q33" s="58">
        <v>4.36</v>
      </c>
      <c r="R33" s="58">
        <v>3</v>
      </c>
      <c r="AU33" s="629"/>
    </row>
    <row r="34" spans="1:47" ht="14.25" customHeight="1">
      <c r="A34" s="651"/>
      <c r="B34" s="624"/>
      <c r="C34" s="648"/>
      <c r="D34" s="56" t="s">
        <v>142</v>
      </c>
      <c r="E34" s="58">
        <v>5</v>
      </c>
      <c r="F34" s="58">
        <v>1</v>
      </c>
      <c r="G34" s="58">
        <v>5</v>
      </c>
      <c r="H34" s="588">
        <v>1</v>
      </c>
      <c r="I34" s="58">
        <v>1</v>
      </c>
      <c r="J34" s="58">
        <v>1</v>
      </c>
      <c r="K34" s="58">
        <v>47.5</v>
      </c>
      <c r="L34" s="58"/>
      <c r="M34" s="58">
        <v>100.76</v>
      </c>
      <c r="N34" s="58">
        <v>104</v>
      </c>
      <c r="O34" s="58">
        <v>102.38</v>
      </c>
      <c r="P34" s="58">
        <v>455.02</v>
      </c>
      <c r="Q34" s="58">
        <v>8.12</v>
      </c>
      <c r="R34" s="58">
        <v>2</v>
      </c>
      <c r="AU34" s="629"/>
    </row>
    <row r="35" spans="1:47" ht="14.25" customHeight="1">
      <c r="A35" s="652"/>
      <c r="B35" s="625"/>
      <c r="C35" s="649"/>
      <c r="D35" s="56" t="s">
        <v>128</v>
      </c>
      <c r="E35" s="58"/>
      <c r="F35" s="58"/>
      <c r="G35" s="58"/>
      <c r="H35" s="588"/>
      <c r="I35" s="58"/>
      <c r="J35" s="58"/>
      <c r="K35" s="289">
        <v>42.04</v>
      </c>
      <c r="L35" s="304">
        <v>844</v>
      </c>
      <c r="M35" s="304"/>
      <c r="N35" s="289"/>
      <c r="O35" s="289"/>
      <c r="P35" s="289">
        <v>448.55</v>
      </c>
      <c r="Q35" s="289">
        <v>5.83</v>
      </c>
      <c r="R35" s="289">
        <v>3</v>
      </c>
      <c r="AU35" s="629"/>
    </row>
    <row r="36" spans="1:47" s="21" customFormat="1" ht="12.75">
      <c r="A36" s="630" t="s">
        <v>143</v>
      </c>
      <c r="B36" s="630" t="s">
        <v>45</v>
      </c>
      <c r="C36" s="641" t="s">
        <v>144</v>
      </c>
      <c r="D36" s="59" t="s">
        <v>47</v>
      </c>
      <c r="E36" s="300" t="s">
        <v>48</v>
      </c>
      <c r="F36" s="301" t="s">
        <v>49</v>
      </c>
      <c r="G36" s="4">
        <v>5</v>
      </c>
      <c r="H36" s="300"/>
      <c r="I36" s="4"/>
      <c r="J36" s="4"/>
      <c r="K36" s="302">
        <v>37.76</v>
      </c>
      <c r="L36" s="4">
        <v>751</v>
      </c>
      <c r="M36" s="303">
        <v>8.42</v>
      </c>
      <c r="N36" s="303">
        <v>8.81</v>
      </c>
      <c r="O36" s="303">
        <v>9.64</v>
      </c>
      <c r="P36" s="303">
        <v>447.83</v>
      </c>
      <c r="Q36" s="303">
        <v>20.55</v>
      </c>
      <c r="R36" s="4">
        <v>2</v>
      </c>
      <c r="S36" s="14" t="s">
        <v>50</v>
      </c>
      <c r="T36" s="14" t="s">
        <v>51</v>
      </c>
      <c r="U36" s="14" t="s">
        <v>73</v>
      </c>
      <c r="V36" s="14" t="s">
        <v>53</v>
      </c>
      <c r="W36" s="14" t="s">
        <v>54</v>
      </c>
      <c r="X36" s="19">
        <v>212</v>
      </c>
      <c r="Y36" s="19">
        <v>14.8</v>
      </c>
      <c r="Z36" s="20">
        <v>5</v>
      </c>
      <c r="AA36" s="60">
        <v>62.5</v>
      </c>
      <c r="AB36" s="20">
        <v>75</v>
      </c>
      <c r="AC36" s="16"/>
      <c r="AD36" s="17">
        <v>31.85</v>
      </c>
      <c r="AE36" s="17">
        <v>38.25</v>
      </c>
      <c r="AF36" s="17">
        <v>37.76</v>
      </c>
      <c r="AG36" s="14" t="s">
        <v>49</v>
      </c>
      <c r="AH36" s="14" t="s">
        <v>58</v>
      </c>
      <c r="AI36" s="14" t="s">
        <v>145</v>
      </c>
      <c r="AJ36" s="14" t="s">
        <v>56</v>
      </c>
      <c r="AK36" s="14"/>
      <c r="AL36" s="14"/>
      <c r="AM36" s="14"/>
      <c r="AN36" s="14"/>
      <c r="AO36" s="14"/>
      <c r="AP36" s="14"/>
      <c r="AQ36" s="14" t="s">
        <v>79</v>
      </c>
      <c r="AR36" s="14"/>
      <c r="AS36" s="14"/>
      <c r="AT36" s="306"/>
      <c r="AU36" s="629"/>
    </row>
    <row r="37" spans="1:47" s="21" customFormat="1" ht="12.75">
      <c r="A37" s="631"/>
      <c r="B37" s="631"/>
      <c r="C37" s="642"/>
      <c r="D37" s="13" t="s">
        <v>59</v>
      </c>
      <c r="E37" s="14" t="s">
        <v>48</v>
      </c>
      <c r="F37" s="15" t="s">
        <v>49</v>
      </c>
      <c r="G37" s="16">
        <v>5</v>
      </c>
      <c r="H37" s="14">
        <v>3</v>
      </c>
      <c r="I37" s="16"/>
      <c r="J37" s="16">
        <v>1</v>
      </c>
      <c r="K37" s="17">
        <v>43.3</v>
      </c>
      <c r="L37" s="16">
        <v>831</v>
      </c>
      <c r="M37" s="18">
        <v>8.57</v>
      </c>
      <c r="N37" s="18">
        <v>7.71</v>
      </c>
      <c r="O37" s="18">
        <v>7.97</v>
      </c>
      <c r="P37" s="18">
        <v>404.2</v>
      </c>
      <c r="Q37" s="18">
        <v>2.6</v>
      </c>
      <c r="R37" s="16">
        <v>8</v>
      </c>
      <c r="S37" s="14" t="s">
        <v>60</v>
      </c>
      <c r="T37" s="14" t="s">
        <v>61</v>
      </c>
      <c r="U37" s="14" t="s">
        <v>146</v>
      </c>
      <c r="V37" s="14" t="s">
        <v>147</v>
      </c>
      <c r="W37" s="14" t="s">
        <v>148</v>
      </c>
      <c r="X37" s="19">
        <v>201</v>
      </c>
      <c r="Y37" s="19">
        <v>13.5</v>
      </c>
      <c r="Z37" s="20">
        <v>5</v>
      </c>
      <c r="AA37" s="60">
        <v>56</v>
      </c>
      <c r="AB37" s="20">
        <v>79</v>
      </c>
      <c r="AC37" s="16"/>
      <c r="AD37" s="17">
        <v>23.9</v>
      </c>
      <c r="AE37" s="17">
        <v>41</v>
      </c>
      <c r="AF37" s="17">
        <v>43.3</v>
      </c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306"/>
      <c r="AU37" s="629"/>
    </row>
    <row r="38" spans="1:47" s="21" customFormat="1" ht="15.75">
      <c r="A38" s="631"/>
      <c r="B38" s="631"/>
      <c r="C38" s="642"/>
      <c r="D38" s="13" t="s">
        <v>67</v>
      </c>
      <c r="E38" s="14" t="s">
        <v>48</v>
      </c>
      <c r="F38" s="15" t="s">
        <v>49</v>
      </c>
      <c r="G38" s="16">
        <v>5</v>
      </c>
      <c r="H38" s="14">
        <v>1</v>
      </c>
      <c r="I38" s="16">
        <v>15</v>
      </c>
      <c r="J38" s="16">
        <v>1</v>
      </c>
      <c r="K38" s="17">
        <v>36.2</v>
      </c>
      <c r="L38" s="16">
        <v>784</v>
      </c>
      <c r="M38" s="18">
        <v>10.83</v>
      </c>
      <c r="N38" s="18">
        <v>11.09</v>
      </c>
      <c r="O38" s="18">
        <v>9.65</v>
      </c>
      <c r="P38" s="18">
        <v>526.21</v>
      </c>
      <c r="Q38" s="18">
        <v>3.17</v>
      </c>
      <c r="R38" s="16">
        <v>6</v>
      </c>
      <c r="S38" s="14" t="s">
        <v>68</v>
      </c>
      <c r="T38" s="14" t="s">
        <v>60</v>
      </c>
      <c r="U38" s="14" t="s">
        <v>69</v>
      </c>
      <c r="V38" s="14" t="s">
        <v>91</v>
      </c>
      <c r="W38" s="14" t="s">
        <v>149</v>
      </c>
      <c r="X38" s="19">
        <v>204</v>
      </c>
      <c r="Y38" s="19">
        <v>14.47</v>
      </c>
      <c r="Z38" s="20">
        <v>5</v>
      </c>
      <c r="AA38" s="60">
        <v>52.58</v>
      </c>
      <c r="AB38" s="20">
        <v>75</v>
      </c>
      <c r="AC38" s="16"/>
      <c r="AD38" s="17">
        <v>38.25</v>
      </c>
      <c r="AE38" s="17">
        <v>42.3</v>
      </c>
      <c r="AF38" s="17">
        <v>36.2</v>
      </c>
      <c r="AG38" s="61">
        <v>10</v>
      </c>
      <c r="AH38" s="61">
        <v>2</v>
      </c>
      <c r="AI38" s="14" t="s">
        <v>82</v>
      </c>
      <c r="AJ38" s="14" t="s">
        <v>58</v>
      </c>
      <c r="AK38" s="14"/>
      <c r="AL38" s="14"/>
      <c r="AM38" s="14"/>
      <c r="AN38" s="14"/>
      <c r="AO38" s="14"/>
      <c r="AP38" s="14"/>
      <c r="AQ38" s="14"/>
      <c r="AR38" s="14" t="s">
        <v>58</v>
      </c>
      <c r="AS38" s="14"/>
      <c r="AT38" s="306"/>
      <c r="AU38" s="629"/>
    </row>
    <row r="39" spans="1:47" s="21" customFormat="1" ht="12.75">
      <c r="A39" s="631"/>
      <c r="B39" s="631"/>
      <c r="C39" s="642"/>
      <c r="D39" s="13" t="s">
        <v>71</v>
      </c>
      <c r="E39" s="14" t="s">
        <v>48</v>
      </c>
      <c r="F39" s="15" t="s">
        <v>49</v>
      </c>
      <c r="G39" s="16">
        <v>5</v>
      </c>
      <c r="H39" s="14"/>
      <c r="I39" s="16"/>
      <c r="J39" s="16">
        <v>1</v>
      </c>
      <c r="K39" s="17">
        <v>44.5</v>
      </c>
      <c r="L39" s="16"/>
      <c r="M39" s="18">
        <v>9.5</v>
      </c>
      <c r="N39" s="18">
        <v>9.43</v>
      </c>
      <c r="O39" s="18">
        <v>9.45</v>
      </c>
      <c r="P39" s="18">
        <v>473</v>
      </c>
      <c r="Q39" s="18">
        <v>5.7</v>
      </c>
      <c r="R39" s="16">
        <v>6</v>
      </c>
      <c r="S39" s="14" t="s">
        <v>60</v>
      </c>
      <c r="T39" s="14" t="s">
        <v>61</v>
      </c>
      <c r="U39" s="14" t="s">
        <v>91</v>
      </c>
      <c r="V39" s="14" t="s">
        <v>85</v>
      </c>
      <c r="W39" s="14" t="s">
        <v>78</v>
      </c>
      <c r="X39" s="19">
        <v>206</v>
      </c>
      <c r="Y39" s="19">
        <v>14.8</v>
      </c>
      <c r="Z39" s="20">
        <v>5</v>
      </c>
      <c r="AA39" s="60">
        <v>49.8</v>
      </c>
      <c r="AB39" s="20">
        <v>80</v>
      </c>
      <c r="AC39" s="16"/>
      <c r="AD39" s="17">
        <v>28.4</v>
      </c>
      <c r="AE39" s="17">
        <v>42.8</v>
      </c>
      <c r="AF39" s="17">
        <v>44.5</v>
      </c>
      <c r="AG39" s="14" t="s">
        <v>48</v>
      </c>
      <c r="AH39" s="14" t="s">
        <v>58</v>
      </c>
      <c r="AI39" s="14" t="s">
        <v>48</v>
      </c>
      <c r="AJ39" s="14" t="s">
        <v>79</v>
      </c>
      <c r="AK39" s="14"/>
      <c r="AL39" s="14"/>
      <c r="AM39" s="14"/>
      <c r="AN39" s="14"/>
      <c r="AO39" s="14" t="s">
        <v>58</v>
      </c>
      <c r="AP39" s="14" t="s">
        <v>58</v>
      </c>
      <c r="AQ39" s="14"/>
      <c r="AR39" s="14"/>
      <c r="AS39" s="14"/>
      <c r="AT39" s="306"/>
      <c r="AU39" s="629"/>
    </row>
    <row r="40" spans="1:47" s="21" customFormat="1" ht="12.75">
      <c r="A40" s="631"/>
      <c r="B40" s="631"/>
      <c r="C40" s="642"/>
      <c r="D40" s="13" t="s">
        <v>75</v>
      </c>
      <c r="E40" s="14" t="s">
        <v>48</v>
      </c>
      <c r="F40" s="15" t="s">
        <v>49</v>
      </c>
      <c r="G40" s="16">
        <v>5</v>
      </c>
      <c r="H40" s="14">
        <v>3</v>
      </c>
      <c r="I40" s="16">
        <v>15</v>
      </c>
      <c r="J40" s="16">
        <v>3</v>
      </c>
      <c r="K40" s="17"/>
      <c r="L40" s="16"/>
      <c r="M40" s="18"/>
      <c r="N40" s="18"/>
      <c r="O40" s="18"/>
      <c r="P40" s="18"/>
      <c r="Q40" s="18"/>
      <c r="R40" s="16"/>
      <c r="S40" s="14"/>
      <c r="T40" s="14"/>
      <c r="U40" s="14"/>
      <c r="V40" s="14"/>
      <c r="W40" s="14"/>
      <c r="X40" s="19"/>
      <c r="Y40" s="19"/>
      <c r="Z40" s="20">
        <v>5</v>
      </c>
      <c r="AA40" s="60"/>
      <c r="AB40" s="20"/>
      <c r="AC40" s="22"/>
      <c r="AD40" s="17"/>
      <c r="AE40" s="17"/>
      <c r="AF40" s="17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306"/>
      <c r="AU40" s="629"/>
    </row>
    <row r="41" spans="1:47" s="21" customFormat="1" ht="12.75">
      <c r="A41" s="631"/>
      <c r="B41" s="631"/>
      <c r="C41" s="642"/>
      <c r="D41" s="13" t="s">
        <v>76</v>
      </c>
      <c r="E41" s="14" t="s">
        <v>48</v>
      </c>
      <c r="F41" s="15" t="s">
        <v>49</v>
      </c>
      <c r="G41" s="16">
        <v>5</v>
      </c>
      <c r="H41" s="14">
        <v>1</v>
      </c>
      <c r="I41" s="16"/>
      <c r="J41" s="16">
        <v>1</v>
      </c>
      <c r="K41" s="17">
        <v>32.4</v>
      </c>
      <c r="L41" s="16">
        <v>750</v>
      </c>
      <c r="M41" s="18">
        <v>7.81</v>
      </c>
      <c r="N41" s="16">
        <v>7.82</v>
      </c>
      <c r="O41" s="16">
        <v>7.81</v>
      </c>
      <c r="P41" s="18">
        <v>390.5</v>
      </c>
      <c r="Q41" s="16">
        <v>2.49</v>
      </c>
      <c r="R41" s="16">
        <v>6</v>
      </c>
      <c r="S41" s="14" t="s">
        <v>68</v>
      </c>
      <c r="T41" s="14" t="s">
        <v>77</v>
      </c>
      <c r="U41" s="14" t="s">
        <v>72</v>
      </c>
      <c r="V41" s="14" t="s">
        <v>52</v>
      </c>
      <c r="W41" s="14" t="s">
        <v>78</v>
      </c>
      <c r="X41" s="19">
        <v>213</v>
      </c>
      <c r="Y41" s="19">
        <v>15.8</v>
      </c>
      <c r="Z41" s="20">
        <v>5</v>
      </c>
      <c r="AA41" s="60">
        <v>49.5</v>
      </c>
      <c r="AB41" s="20">
        <v>80</v>
      </c>
      <c r="AC41" s="16"/>
      <c r="AD41" s="17">
        <v>33.16</v>
      </c>
      <c r="AE41" s="17">
        <v>40.28</v>
      </c>
      <c r="AF41" s="17">
        <v>32.4</v>
      </c>
      <c r="AG41" s="14" t="s">
        <v>79</v>
      </c>
      <c r="AH41" s="14" t="s">
        <v>49</v>
      </c>
      <c r="AI41" s="14" t="s">
        <v>150</v>
      </c>
      <c r="AJ41" s="14" t="s">
        <v>79</v>
      </c>
      <c r="AK41" s="14"/>
      <c r="AL41" s="14"/>
      <c r="AM41" s="14"/>
      <c r="AN41" s="14"/>
      <c r="AO41" s="14" t="s">
        <v>82</v>
      </c>
      <c r="AP41" s="14" t="s">
        <v>79</v>
      </c>
      <c r="AQ41" s="14" t="s">
        <v>151</v>
      </c>
      <c r="AR41" s="14" t="s">
        <v>58</v>
      </c>
      <c r="AS41" s="14" t="s">
        <v>145</v>
      </c>
      <c r="AT41" s="306" t="s">
        <v>58</v>
      </c>
      <c r="AU41" s="629"/>
    </row>
    <row r="42" spans="1:47" s="21" customFormat="1" ht="12.75">
      <c r="A42" s="631"/>
      <c r="B42" s="631"/>
      <c r="C42" s="642"/>
      <c r="D42" s="13" t="s">
        <v>83</v>
      </c>
      <c r="E42" s="14"/>
      <c r="F42" s="15" t="s">
        <v>48</v>
      </c>
      <c r="G42" s="14" t="s">
        <v>49</v>
      </c>
      <c r="H42" s="14">
        <v>5</v>
      </c>
      <c r="I42" s="16">
        <v>1</v>
      </c>
      <c r="J42" s="16">
        <v>1</v>
      </c>
      <c r="K42" s="17">
        <v>43.9</v>
      </c>
      <c r="L42" s="18"/>
      <c r="M42" s="18">
        <v>9.35</v>
      </c>
      <c r="N42" s="18">
        <v>9.55</v>
      </c>
      <c r="O42" s="18">
        <v>9.7</v>
      </c>
      <c r="P42" s="18">
        <v>476.67</v>
      </c>
      <c r="Q42" s="18">
        <v>-0.17</v>
      </c>
      <c r="R42" s="16">
        <v>9</v>
      </c>
      <c r="S42" s="14" t="s">
        <v>84</v>
      </c>
      <c r="T42" s="14" t="s">
        <v>50</v>
      </c>
      <c r="U42" s="14" t="s">
        <v>72</v>
      </c>
      <c r="V42" s="14" t="s">
        <v>73</v>
      </c>
      <c r="W42" s="14" t="s">
        <v>54</v>
      </c>
      <c r="X42" s="19">
        <v>221</v>
      </c>
      <c r="Y42" s="19">
        <v>16.9</v>
      </c>
      <c r="Z42" s="20">
        <v>5</v>
      </c>
      <c r="AA42" s="60">
        <v>76.94</v>
      </c>
      <c r="AB42" s="20">
        <v>80</v>
      </c>
      <c r="AC42" s="16">
        <v>4</v>
      </c>
      <c r="AD42" s="17">
        <v>31.23</v>
      </c>
      <c r="AE42" s="17">
        <v>35.7</v>
      </c>
      <c r="AF42" s="17">
        <v>43.9</v>
      </c>
      <c r="AG42" s="14" t="s">
        <v>152</v>
      </c>
      <c r="AH42" s="14" t="s">
        <v>153</v>
      </c>
      <c r="AI42" s="14" t="s">
        <v>154</v>
      </c>
      <c r="AJ42" s="14" t="s">
        <v>56</v>
      </c>
      <c r="AK42" s="14"/>
      <c r="AL42" s="14"/>
      <c r="AM42" s="14"/>
      <c r="AN42" s="14"/>
      <c r="AO42" s="14"/>
      <c r="AP42" s="14"/>
      <c r="AQ42" s="14" t="s">
        <v>155</v>
      </c>
      <c r="AR42" s="14" t="s">
        <v>79</v>
      </c>
      <c r="AS42" s="14"/>
      <c r="AT42" s="306"/>
      <c r="AU42" s="629"/>
    </row>
    <row r="43" spans="1:47" s="21" customFormat="1" ht="12.75">
      <c r="A43" s="631"/>
      <c r="B43" s="631"/>
      <c r="C43" s="642"/>
      <c r="D43" s="13" t="s">
        <v>89</v>
      </c>
      <c r="E43" s="14"/>
      <c r="F43" s="15" t="s">
        <v>48</v>
      </c>
      <c r="G43" s="14" t="s">
        <v>49</v>
      </c>
      <c r="H43" s="14">
        <v>5</v>
      </c>
      <c r="I43" s="16">
        <v>1</v>
      </c>
      <c r="J43" s="16"/>
      <c r="K43" s="17">
        <v>39.3</v>
      </c>
      <c r="L43" s="18">
        <v>788</v>
      </c>
      <c r="M43" s="18">
        <v>9.66</v>
      </c>
      <c r="N43" s="18">
        <v>9.42</v>
      </c>
      <c r="O43" s="18">
        <v>9.48</v>
      </c>
      <c r="P43" s="18">
        <v>476</v>
      </c>
      <c r="Q43" s="18">
        <v>6.42</v>
      </c>
      <c r="R43" s="16">
        <v>2</v>
      </c>
      <c r="S43" s="14" t="s">
        <v>68</v>
      </c>
      <c r="T43" s="14" t="s">
        <v>90</v>
      </c>
      <c r="U43" s="14" t="s">
        <v>156</v>
      </c>
      <c r="V43" s="14" t="s">
        <v>85</v>
      </c>
      <c r="W43" s="14" t="s">
        <v>70</v>
      </c>
      <c r="X43" s="19">
        <v>211</v>
      </c>
      <c r="Y43" s="19">
        <v>16.7</v>
      </c>
      <c r="Z43" s="20">
        <v>5</v>
      </c>
      <c r="AA43" s="60">
        <v>66.9</v>
      </c>
      <c r="AB43" s="20">
        <v>77</v>
      </c>
      <c r="AC43" s="16"/>
      <c r="AD43" s="17">
        <v>33.2</v>
      </c>
      <c r="AE43" s="17">
        <v>36.8</v>
      </c>
      <c r="AF43" s="17">
        <v>39.3</v>
      </c>
      <c r="AG43" s="14" t="s">
        <v>48</v>
      </c>
      <c r="AH43" s="14" t="s">
        <v>56</v>
      </c>
      <c r="AI43" s="14" t="s">
        <v>57</v>
      </c>
      <c r="AJ43" s="14" t="s">
        <v>66</v>
      </c>
      <c r="AK43" s="14" t="s">
        <v>48</v>
      </c>
      <c r="AL43" s="14" t="s">
        <v>56</v>
      </c>
      <c r="AM43" s="14"/>
      <c r="AN43" s="14"/>
      <c r="AO43" s="14"/>
      <c r="AP43" s="14"/>
      <c r="AQ43" s="14" t="s">
        <v>57</v>
      </c>
      <c r="AR43" s="14" t="s">
        <v>153</v>
      </c>
      <c r="AS43" s="14"/>
      <c r="AT43" s="306"/>
      <c r="AU43" s="629"/>
    </row>
    <row r="44" spans="1:47" s="21" customFormat="1" ht="12.75">
      <c r="A44" s="631"/>
      <c r="B44" s="631"/>
      <c r="C44" s="642"/>
      <c r="D44" s="13" t="s">
        <v>92</v>
      </c>
      <c r="E44" s="14"/>
      <c r="F44" s="15" t="s">
        <v>48</v>
      </c>
      <c r="G44" s="14" t="s">
        <v>49</v>
      </c>
      <c r="H44" s="14">
        <v>5</v>
      </c>
      <c r="I44" s="16">
        <v>1</v>
      </c>
      <c r="J44" s="16"/>
      <c r="K44" s="17">
        <v>40.6</v>
      </c>
      <c r="L44" s="18">
        <v>777</v>
      </c>
      <c r="M44" s="18">
        <v>9.73</v>
      </c>
      <c r="N44" s="18">
        <v>9.49</v>
      </c>
      <c r="O44" s="18">
        <v>9.6</v>
      </c>
      <c r="P44" s="18">
        <v>480.3</v>
      </c>
      <c r="Q44" s="18">
        <v>4.8</v>
      </c>
      <c r="R44" s="16">
        <v>2</v>
      </c>
      <c r="S44" s="14" t="s">
        <v>60</v>
      </c>
      <c r="T44" s="14" t="s">
        <v>93</v>
      </c>
      <c r="U44" s="14" t="s">
        <v>94</v>
      </c>
      <c r="V44" s="14" t="s">
        <v>157</v>
      </c>
      <c r="W44" s="14" t="s">
        <v>158</v>
      </c>
      <c r="X44" s="19">
        <v>208</v>
      </c>
      <c r="Y44" s="19">
        <v>13.7</v>
      </c>
      <c r="Z44" s="20">
        <v>5</v>
      </c>
      <c r="AA44" s="60">
        <v>65</v>
      </c>
      <c r="AB44" s="20">
        <v>78</v>
      </c>
      <c r="AC44" s="16"/>
      <c r="AD44" s="17">
        <v>25.03</v>
      </c>
      <c r="AE44" s="17">
        <v>41.2</v>
      </c>
      <c r="AF44" s="17">
        <v>40.6</v>
      </c>
      <c r="AG44" s="14"/>
      <c r="AH44" s="14"/>
      <c r="AI44" s="14" t="s">
        <v>155</v>
      </c>
      <c r="AJ44" s="14" t="s">
        <v>66</v>
      </c>
      <c r="AK44" s="14"/>
      <c r="AL44" s="14"/>
      <c r="AM44" s="14"/>
      <c r="AN44" s="14"/>
      <c r="AO44" s="14"/>
      <c r="AP44" s="14"/>
      <c r="AQ44" s="14"/>
      <c r="AR44" s="14"/>
      <c r="AS44" s="14"/>
      <c r="AT44" s="306"/>
      <c r="AU44" s="629"/>
    </row>
    <row r="45" spans="1:47" s="23" customFormat="1" ht="12.75">
      <c r="A45" s="631"/>
      <c r="B45" s="632"/>
      <c r="C45" s="643"/>
      <c r="D45" s="25" t="s">
        <v>96</v>
      </c>
      <c r="E45" s="14"/>
      <c r="F45" s="15"/>
      <c r="G45" s="16"/>
      <c r="H45" s="14"/>
      <c r="I45" s="18"/>
      <c r="J45" s="18"/>
      <c r="K45" s="26">
        <f aca="true" t="shared" si="3" ref="K45:P45">AVERAGE(K36:K44)</f>
        <v>39.745000000000005</v>
      </c>
      <c r="L45" s="26">
        <f t="shared" si="3"/>
        <v>780.1666666666666</v>
      </c>
      <c r="M45" s="26">
        <f t="shared" si="3"/>
        <v>9.23375</v>
      </c>
      <c r="N45" s="26">
        <f t="shared" si="3"/>
        <v>9.165</v>
      </c>
      <c r="O45" s="26">
        <f t="shared" si="3"/>
        <v>9.1625</v>
      </c>
      <c r="P45" s="26">
        <f t="shared" si="3"/>
        <v>459.33875</v>
      </c>
      <c r="Q45" s="26">
        <v>5.47</v>
      </c>
      <c r="R45" s="27">
        <v>4</v>
      </c>
      <c r="S45" s="14"/>
      <c r="T45" s="14"/>
      <c r="U45" s="62"/>
      <c r="V45" s="62"/>
      <c r="W45" s="62"/>
      <c r="X45" s="28">
        <f>AVERAGE(X36:X44)</f>
        <v>209.5</v>
      </c>
      <c r="Y45" s="28">
        <f>AVERAGE(Y36:Y44)</f>
        <v>15.083750000000002</v>
      </c>
      <c r="Z45" s="20"/>
      <c r="AA45" s="26">
        <f>AVERAGE(AA36:AA44)</f>
        <v>59.9025</v>
      </c>
      <c r="AB45" s="26">
        <f>AVERAGE(AB36:AB44)</f>
        <v>78</v>
      </c>
      <c r="AC45" s="18"/>
      <c r="AD45" s="26">
        <f>AVERAGE(AD36:AD44)</f>
        <v>30.6275</v>
      </c>
      <c r="AE45" s="26">
        <f>AVERAGE(AE36:AE44)</f>
        <v>39.79125</v>
      </c>
      <c r="AF45" s="26">
        <f>AVERAGE(AF36:AF44)</f>
        <v>39.745000000000005</v>
      </c>
      <c r="AU45" s="629"/>
    </row>
    <row r="46" spans="1:48" s="39" customFormat="1" ht="15.75">
      <c r="A46" s="631"/>
      <c r="B46" s="633" t="s">
        <v>97</v>
      </c>
      <c r="C46" s="644" t="s">
        <v>159</v>
      </c>
      <c r="D46" s="29" t="s">
        <v>99</v>
      </c>
      <c r="E46" s="30">
        <v>5</v>
      </c>
      <c r="F46" s="31">
        <v>1</v>
      </c>
      <c r="G46" s="30">
        <v>5</v>
      </c>
      <c r="H46" s="75">
        <v>3</v>
      </c>
      <c r="I46" s="30"/>
      <c r="J46" s="30"/>
      <c r="K46" s="30">
        <v>39.28</v>
      </c>
      <c r="L46" s="30">
        <v>780</v>
      </c>
      <c r="M46" s="32">
        <v>10.01</v>
      </c>
      <c r="N46" s="32">
        <v>10.41</v>
      </c>
      <c r="O46" s="32">
        <v>9.78</v>
      </c>
      <c r="P46" s="32">
        <v>503.33</v>
      </c>
      <c r="Q46" s="33">
        <v>14.937095500571107</v>
      </c>
      <c r="R46" s="30">
        <v>2</v>
      </c>
      <c r="S46" s="34">
        <v>41941</v>
      </c>
      <c r="T46" s="34">
        <v>41950</v>
      </c>
      <c r="U46" s="34">
        <v>41740</v>
      </c>
      <c r="V46" s="34">
        <v>41743</v>
      </c>
      <c r="W46" s="34">
        <v>41791</v>
      </c>
      <c r="X46" s="35">
        <v>216</v>
      </c>
      <c r="Y46" s="30">
        <v>17.3</v>
      </c>
      <c r="Z46" s="30" t="s">
        <v>100</v>
      </c>
      <c r="AA46" s="30">
        <v>75.65</v>
      </c>
      <c r="AB46" s="30">
        <v>82</v>
      </c>
      <c r="AC46" s="30"/>
      <c r="AD46" s="30">
        <v>32.5</v>
      </c>
      <c r="AE46" s="30">
        <v>40.9</v>
      </c>
      <c r="AF46" s="30">
        <v>39.28</v>
      </c>
      <c r="AG46" s="36">
        <v>3</v>
      </c>
      <c r="AH46" s="37">
        <v>41673</v>
      </c>
      <c r="AI46" s="36">
        <v>25</v>
      </c>
      <c r="AJ46" s="36">
        <v>3</v>
      </c>
      <c r="AK46" s="36"/>
      <c r="AL46" s="36"/>
      <c r="AM46" s="36"/>
      <c r="AN46" s="36"/>
      <c r="AO46" s="36"/>
      <c r="AP46" s="36"/>
      <c r="AQ46" s="36"/>
      <c r="AR46" s="38"/>
      <c r="AS46" s="36"/>
      <c r="AT46" s="38"/>
      <c r="AU46" s="629"/>
      <c r="AV46" s="76"/>
    </row>
    <row r="47" spans="1:48" s="39" customFormat="1" ht="15.75">
      <c r="A47" s="631"/>
      <c r="B47" s="634"/>
      <c r="C47" s="645"/>
      <c r="D47" s="29" t="s">
        <v>101</v>
      </c>
      <c r="E47" s="36" t="s">
        <v>102</v>
      </c>
      <c r="F47" s="31">
        <v>1</v>
      </c>
      <c r="G47" s="30">
        <v>1</v>
      </c>
      <c r="H47" s="75">
        <v>5</v>
      </c>
      <c r="I47" s="30">
        <v>0</v>
      </c>
      <c r="J47" s="36" t="s">
        <v>103</v>
      </c>
      <c r="K47" s="30">
        <v>40.8</v>
      </c>
      <c r="L47" s="30">
        <v>838.9</v>
      </c>
      <c r="M47" s="32">
        <v>8.95</v>
      </c>
      <c r="N47" s="32">
        <v>9.05</v>
      </c>
      <c r="O47" s="32">
        <v>8.68</v>
      </c>
      <c r="P47" s="32">
        <v>444.7</v>
      </c>
      <c r="Q47" s="40">
        <v>7.9</v>
      </c>
      <c r="R47" s="30">
        <v>6</v>
      </c>
      <c r="S47" s="34">
        <v>41941</v>
      </c>
      <c r="T47" s="34">
        <v>41950</v>
      </c>
      <c r="U47" s="34">
        <v>41730</v>
      </c>
      <c r="V47" s="34">
        <v>41732</v>
      </c>
      <c r="W47" s="34">
        <v>41784</v>
      </c>
      <c r="X47" s="35">
        <v>209</v>
      </c>
      <c r="Y47" s="30">
        <v>16</v>
      </c>
      <c r="Z47" s="30">
        <v>5</v>
      </c>
      <c r="AA47" s="30">
        <v>63</v>
      </c>
      <c r="AB47" s="30">
        <v>91.8</v>
      </c>
      <c r="AC47" s="30">
        <v>1</v>
      </c>
      <c r="AD47" s="30">
        <v>31.2</v>
      </c>
      <c r="AE47" s="30">
        <v>36.1</v>
      </c>
      <c r="AF47" s="30">
        <v>40.8</v>
      </c>
      <c r="AG47" s="36">
        <v>10</v>
      </c>
      <c r="AH47" s="36">
        <v>2</v>
      </c>
      <c r="AI47" s="36"/>
      <c r="AJ47" s="36"/>
      <c r="AK47" s="36"/>
      <c r="AL47" s="36"/>
      <c r="AM47" s="36"/>
      <c r="AN47" s="36"/>
      <c r="AO47" s="36"/>
      <c r="AP47" s="36"/>
      <c r="AQ47" s="36"/>
      <c r="AR47" s="38"/>
      <c r="AS47" s="36">
        <v>55</v>
      </c>
      <c r="AT47" s="38">
        <v>5</v>
      </c>
      <c r="AU47" s="629"/>
      <c r="AV47" s="76"/>
    </row>
    <row r="48" spans="1:48" s="39" customFormat="1" ht="15.75">
      <c r="A48" s="631"/>
      <c r="B48" s="634"/>
      <c r="C48" s="645"/>
      <c r="D48" s="29" t="s">
        <v>104</v>
      </c>
      <c r="E48" s="30">
        <v>5</v>
      </c>
      <c r="F48" s="31">
        <v>1</v>
      </c>
      <c r="G48" s="30">
        <v>5</v>
      </c>
      <c r="H48" s="75">
        <v>3</v>
      </c>
      <c r="I48" s="30">
        <v>0</v>
      </c>
      <c r="J48" s="30">
        <v>1</v>
      </c>
      <c r="K48" s="30">
        <v>39.2</v>
      </c>
      <c r="L48" s="30">
        <v>787</v>
      </c>
      <c r="M48" s="32">
        <v>10.758</v>
      </c>
      <c r="N48" s="32">
        <v>11.888</v>
      </c>
      <c r="O48" s="32">
        <v>11.151</v>
      </c>
      <c r="P48" s="32">
        <v>563.283</v>
      </c>
      <c r="Q48" s="33">
        <v>5.969919286975698</v>
      </c>
      <c r="R48" s="30">
        <v>4</v>
      </c>
      <c r="S48" s="34">
        <v>41941</v>
      </c>
      <c r="T48" s="34">
        <v>41948</v>
      </c>
      <c r="U48" s="34">
        <v>41733</v>
      </c>
      <c r="V48" s="34">
        <v>41735</v>
      </c>
      <c r="W48" s="34">
        <v>41786</v>
      </c>
      <c r="X48" s="35">
        <v>211</v>
      </c>
      <c r="Y48" s="30">
        <v>17.7</v>
      </c>
      <c r="Z48" s="30">
        <v>5</v>
      </c>
      <c r="AA48" s="30">
        <v>53</v>
      </c>
      <c r="AB48" s="30">
        <v>92</v>
      </c>
      <c r="AC48" s="30">
        <v>3</v>
      </c>
      <c r="AD48" s="30">
        <v>34</v>
      </c>
      <c r="AE48" s="30">
        <v>44</v>
      </c>
      <c r="AF48" s="30">
        <v>39.2</v>
      </c>
      <c r="AG48" s="36" t="s">
        <v>105</v>
      </c>
      <c r="AH48" s="36" t="s">
        <v>105</v>
      </c>
      <c r="AI48" s="36">
        <v>30</v>
      </c>
      <c r="AJ48" s="36">
        <v>3</v>
      </c>
      <c r="AK48" s="36" t="s">
        <v>105</v>
      </c>
      <c r="AL48" s="36">
        <v>3</v>
      </c>
      <c r="AM48" s="36">
        <v>0</v>
      </c>
      <c r="AN48" s="36">
        <v>1</v>
      </c>
      <c r="AO48" s="36" t="s">
        <v>105</v>
      </c>
      <c r="AP48" s="36" t="s">
        <v>105</v>
      </c>
      <c r="AQ48" s="36" t="s">
        <v>105</v>
      </c>
      <c r="AR48" s="38" t="s">
        <v>105</v>
      </c>
      <c r="AS48" s="36">
        <v>40</v>
      </c>
      <c r="AT48" s="38">
        <v>5</v>
      </c>
      <c r="AU48" s="629"/>
      <c r="AV48" s="76"/>
    </row>
    <row r="49" spans="1:48" s="39" customFormat="1" ht="15.75">
      <c r="A49" s="631"/>
      <c r="B49" s="634"/>
      <c r="C49" s="645"/>
      <c r="D49" s="29" t="s">
        <v>106</v>
      </c>
      <c r="E49" s="30">
        <v>5</v>
      </c>
      <c r="F49" s="31">
        <v>1</v>
      </c>
      <c r="G49" s="30">
        <v>5</v>
      </c>
      <c r="H49" s="75"/>
      <c r="I49" s="30">
        <v>0</v>
      </c>
      <c r="J49" s="30">
        <v>1</v>
      </c>
      <c r="K49" s="30">
        <v>45.3</v>
      </c>
      <c r="L49" s="30"/>
      <c r="M49" s="32">
        <v>9.93</v>
      </c>
      <c r="N49" s="32">
        <v>9.79</v>
      </c>
      <c r="O49" s="32">
        <v>10.07</v>
      </c>
      <c r="P49" s="32">
        <v>496.4</v>
      </c>
      <c r="Q49" s="40">
        <v>9.1</v>
      </c>
      <c r="R49" s="30">
        <v>2</v>
      </c>
      <c r="S49" s="34">
        <v>41946</v>
      </c>
      <c r="T49" s="34">
        <v>41955</v>
      </c>
      <c r="U49" s="34">
        <v>41735</v>
      </c>
      <c r="V49" s="34">
        <v>41738</v>
      </c>
      <c r="W49" s="34">
        <v>41786</v>
      </c>
      <c r="X49" s="35">
        <v>205</v>
      </c>
      <c r="Y49" s="30">
        <v>17</v>
      </c>
      <c r="Z49" s="30">
        <v>3</v>
      </c>
      <c r="AA49" s="30">
        <v>60.9</v>
      </c>
      <c r="AB49" s="30">
        <v>81.6</v>
      </c>
      <c r="AC49" s="30">
        <v>3</v>
      </c>
      <c r="AD49" s="30">
        <v>35.1</v>
      </c>
      <c r="AE49" s="30">
        <v>28.8</v>
      </c>
      <c r="AF49" s="30">
        <v>45.3</v>
      </c>
      <c r="AG49" s="36">
        <v>2.5</v>
      </c>
      <c r="AH49" s="37">
        <v>41673</v>
      </c>
      <c r="AI49" s="36">
        <v>0</v>
      </c>
      <c r="AJ49" s="36">
        <v>1</v>
      </c>
      <c r="AK49" s="41"/>
      <c r="AL49" s="36"/>
      <c r="AM49" s="29"/>
      <c r="AN49" s="29"/>
      <c r="AO49" s="29"/>
      <c r="AP49" s="29"/>
      <c r="AQ49" s="36" t="s">
        <v>107</v>
      </c>
      <c r="AR49" s="38" t="s">
        <v>107</v>
      </c>
      <c r="AS49" s="36" t="s">
        <v>107</v>
      </c>
      <c r="AT49" s="38" t="s">
        <v>107</v>
      </c>
      <c r="AU49" s="629"/>
      <c r="AV49" s="76"/>
    </row>
    <row r="50" spans="1:48" s="39" customFormat="1" ht="15.75">
      <c r="A50" s="631"/>
      <c r="B50" s="634"/>
      <c r="C50" s="645"/>
      <c r="D50" s="29" t="s">
        <v>108</v>
      </c>
      <c r="E50" s="36" t="s">
        <v>109</v>
      </c>
      <c r="F50" s="31">
        <v>1</v>
      </c>
      <c r="G50" s="30">
        <v>5</v>
      </c>
      <c r="H50" s="75">
        <v>1</v>
      </c>
      <c r="I50" s="30">
        <v>2.1</v>
      </c>
      <c r="J50" s="36" t="s">
        <v>110</v>
      </c>
      <c r="K50" s="30">
        <v>44.3</v>
      </c>
      <c r="L50" s="30">
        <v>764</v>
      </c>
      <c r="M50" s="32">
        <v>10.11</v>
      </c>
      <c r="N50" s="32">
        <v>10.76</v>
      </c>
      <c r="O50" s="32">
        <v>10.15</v>
      </c>
      <c r="P50" s="32">
        <v>517.2</v>
      </c>
      <c r="Q50" s="40">
        <v>17.45</v>
      </c>
      <c r="R50" s="30">
        <v>3</v>
      </c>
      <c r="S50" s="34">
        <v>41937</v>
      </c>
      <c r="T50" s="34">
        <v>41946</v>
      </c>
      <c r="U50" s="34">
        <v>41737</v>
      </c>
      <c r="V50" s="34">
        <v>41742</v>
      </c>
      <c r="W50" s="34">
        <v>41790</v>
      </c>
      <c r="X50" s="35">
        <v>217</v>
      </c>
      <c r="Y50" s="30">
        <v>18.2</v>
      </c>
      <c r="Z50" s="30" t="s">
        <v>111</v>
      </c>
      <c r="AA50" s="30">
        <v>70.7</v>
      </c>
      <c r="AB50" s="30">
        <v>85</v>
      </c>
      <c r="AC50" s="30">
        <v>4</v>
      </c>
      <c r="AD50" s="30">
        <v>30.8</v>
      </c>
      <c r="AE50" s="30">
        <v>36</v>
      </c>
      <c r="AF50" s="30">
        <v>44.3</v>
      </c>
      <c r="AG50" s="36">
        <v>0.1</v>
      </c>
      <c r="AH50" s="36">
        <v>1</v>
      </c>
      <c r="AI50" s="36">
        <v>10</v>
      </c>
      <c r="AJ50" s="42" t="s">
        <v>160</v>
      </c>
      <c r="AK50" s="36"/>
      <c r="AL50" s="36"/>
      <c r="AM50" s="36"/>
      <c r="AN50" s="36"/>
      <c r="AO50" s="36"/>
      <c r="AP50" s="36"/>
      <c r="AQ50" s="36"/>
      <c r="AR50" s="43"/>
      <c r="AS50" s="36">
        <v>20</v>
      </c>
      <c r="AT50" s="307">
        <v>41673</v>
      </c>
      <c r="AU50" s="629"/>
      <c r="AV50" s="76"/>
    </row>
    <row r="51" spans="1:48" s="39" customFormat="1" ht="15.75">
      <c r="A51" s="631"/>
      <c r="B51" s="634"/>
      <c r="C51" s="645"/>
      <c r="D51" s="29" t="s">
        <v>114</v>
      </c>
      <c r="E51" s="30">
        <v>5</v>
      </c>
      <c r="F51" s="31">
        <v>1</v>
      </c>
      <c r="G51" s="30">
        <v>5</v>
      </c>
      <c r="H51" s="75">
        <v>1</v>
      </c>
      <c r="I51" s="30">
        <v>0</v>
      </c>
      <c r="J51" s="30">
        <v>1</v>
      </c>
      <c r="K51" s="30">
        <v>39.37</v>
      </c>
      <c r="L51" s="30">
        <v>729.17</v>
      </c>
      <c r="M51" s="32">
        <v>8.53</v>
      </c>
      <c r="N51" s="32">
        <v>8.35</v>
      </c>
      <c r="O51" s="32">
        <v>8.4</v>
      </c>
      <c r="P51" s="32">
        <v>421.5</v>
      </c>
      <c r="Q51" s="40">
        <v>7.66</v>
      </c>
      <c r="R51" s="30">
        <v>7</v>
      </c>
      <c r="S51" s="34">
        <v>41940</v>
      </c>
      <c r="T51" s="34">
        <v>41950</v>
      </c>
      <c r="U51" s="34">
        <v>41735</v>
      </c>
      <c r="V51" s="34">
        <v>41740</v>
      </c>
      <c r="W51" s="34">
        <v>41784</v>
      </c>
      <c r="X51" s="35">
        <v>208</v>
      </c>
      <c r="Y51" s="30">
        <v>15.09</v>
      </c>
      <c r="Z51" s="30">
        <v>5</v>
      </c>
      <c r="AA51" s="30">
        <v>51.83</v>
      </c>
      <c r="AB51" s="30">
        <v>88.67</v>
      </c>
      <c r="AC51" s="30">
        <v>4</v>
      </c>
      <c r="AD51" s="30">
        <v>33.96</v>
      </c>
      <c r="AE51" s="30">
        <v>36.8</v>
      </c>
      <c r="AF51" s="30">
        <v>39.37</v>
      </c>
      <c r="AG51" s="36">
        <v>80</v>
      </c>
      <c r="AH51" s="36">
        <v>3</v>
      </c>
      <c r="AI51" s="36">
        <v>78</v>
      </c>
      <c r="AJ51" s="36">
        <v>4</v>
      </c>
      <c r="AK51" s="36">
        <v>75</v>
      </c>
      <c r="AL51" s="36">
        <v>4</v>
      </c>
      <c r="AM51" s="36"/>
      <c r="AN51" s="36"/>
      <c r="AO51" s="29"/>
      <c r="AP51" s="29"/>
      <c r="AQ51" s="36">
        <v>78</v>
      </c>
      <c r="AR51" s="38">
        <v>4</v>
      </c>
      <c r="AS51" s="36">
        <v>35</v>
      </c>
      <c r="AT51" s="38">
        <v>3</v>
      </c>
      <c r="AU51" s="629"/>
      <c r="AV51" s="76"/>
    </row>
    <row r="52" spans="1:48" s="39" customFormat="1" ht="15.75">
      <c r="A52" s="631"/>
      <c r="B52" s="634"/>
      <c r="C52" s="645"/>
      <c r="D52" s="29" t="s">
        <v>115</v>
      </c>
      <c r="E52" s="30">
        <v>5</v>
      </c>
      <c r="F52" s="31">
        <v>1</v>
      </c>
      <c r="G52" s="30">
        <v>5</v>
      </c>
      <c r="H52" s="75">
        <v>3</v>
      </c>
      <c r="I52" s="30">
        <v>3</v>
      </c>
      <c r="J52" s="30">
        <v>1</v>
      </c>
      <c r="K52" s="30">
        <v>41.22</v>
      </c>
      <c r="L52" s="30"/>
      <c r="M52" s="32">
        <v>10.44</v>
      </c>
      <c r="N52" s="32">
        <v>10.8</v>
      </c>
      <c r="O52" s="32">
        <v>9.96</v>
      </c>
      <c r="P52" s="32">
        <v>520</v>
      </c>
      <c r="Q52" s="40">
        <v>-6.34</v>
      </c>
      <c r="R52" s="30">
        <v>12</v>
      </c>
      <c r="S52" s="34">
        <v>41941</v>
      </c>
      <c r="T52" s="34">
        <v>41948</v>
      </c>
      <c r="U52" s="34">
        <v>41744</v>
      </c>
      <c r="V52" s="34">
        <v>41748</v>
      </c>
      <c r="W52" s="34">
        <v>41793</v>
      </c>
      <c r="X52" s="35">
        <v>217</v>
      </c>
      <c r="Y52" s="30">
        <v>16.1</v>
      </c>
      <c r="Z52" s="30">
        <v>3</v>
      </c>
      <c r="AA52" s="30">
        <v>105.2</v>
      </c>
      <c r="AB52" s="30">
        <v>83</v>
      </c>
      <c r="AC52" s="30">
        <v>4</v>
      </c>
      <c r="AD52" s="30">
        <v>41.06</v>
      </c>
      <c r="AE52" s="30">
        <v>36.27</v>
      </c>
      <c r="AF52" s="30">
        <v>41.22</v>
      </c>
      <c r="AG52" s="36">
        <v>0</v>
      </c>
      <c r="AH52" s="36">
        <v>1</v>
      </c>
      <c r="AI52" s="36">
        <v>60</v>
      </c>
      <c r="AJ52" s="36">
        <v>3</v>
      </c>
      <c r="AK52" s="36">
        <v>100</v>
      </c>
      <c r="AL52" s="37">
        <v>41674</v>
      </c>
      <c r="AM52" s="29"/>
      <c r="AN52" s="29"/>
      <c r="AO52" s="29"/>
      <c r="AP52" s="29"/>
      <c r="AQ52" s="36"/>
      <c r="AR52" s="38"/>
      <c r="AS52" s="36">
        <v>55</v>
      </c>
      <c r="AT52" s="38">
        <v>5</v>
      </c>
      <c r="AU52" s="629"/>
      <c r="AV52" s="76"/>
    </row>
    <row r="53" spans="1:48" s="39" customFormat="1" ht="15.75">
      <c r="A53" s="631"/>
      <c r="B53" s="634"/>
      <c r="C53" s="645"/>
      <c r="D53" s="29" t="s">
        <v>116</v>
      </c>
      <c r="E53" s="29" t="s">
        <v>109</v>
      </c>
      <c r="F53" s="44">
        <v>1</v>
      </c>
      <c r="G53" s="45">
        <v>5</v>
      </c>
      <c r="H53" s="324"/>
      <c r="I53" s="45">
        <v>0</v>
      </c>
      <c r="J53" s="45">
        <v>1</v>
      </c>
      <c r="K53" s="45">
        <v>45.28</v>
      </c>
      <c r="L53" s="45">
        <v>795</v>
      </c>
      <c r="M53" s="46">
        <v>10.67</v>
      </c>
      <c r="N53" s="46">
        <v>10.13</v>
      </c>
      <c r="O53" s="46">
        <v>10.69</v>
      </c>
      <c r="P53" s="46">
        <v>524.8</v>
      </c>
      <c r="Q53" s="47">
        <v>18.83</v>
      </c>
      <c r="R53" s="45">
        <v>1</v>
      </c>
      <c r="S53" s="34">
        <v>41948</v>
      </c>
      <c r="T53" s="34">
        <v>41956</v>
      </c>
      <c r="U53" s="34">
        <v>41741</v>
      </c>
      <c r="V53" s="34">
        <v>41744</v>
      </c>
      <c r="W53" s="34">
        <v>41789</v>
      </c>
      <c r="X53" s="35">
        <v>206</v>
      </c>
      <c r="Y53" s="30">
        <v>13.4</v>
      </c>
      <c r="Z53" s="30">
        <v>3</v>
      </c>
      <c r="AA53" s="30">
        <v>63.1</v>
      </c>
      <c r="AB53" s="45">
        <v>73.2</v>
      </c>
      <c r="AC53" s="45">
        <v>3</v>
      </c>
      <c r="AD53" s="45">
        <v>28.1</v>
      </c>
      <c r="AE53" s="45">
        <v>40.2</v>
      </c>
      <c r="AF53" s="45">
        <v>45.28</v>
      </c>
      <c r="AG53" s="29">
        <v>1</v>
      </c>
      <c r="AH53" s="29">
        <v>1</v>
      </c>
      <c r="AI53" s="29">
        <v>0</v>
      </c>
      <c r="AJ53" s="29"/>
      <c r="AK53" s="29">
        <v>5</v>
      </c>
      <c r="AL53" s="29">
        <v>2</v>
      </c>
      <c r="AM53" s="29">
        <v>20</v>
      </c>
      <c r="AN53" s="29">
        <v>2</v>
      </c>
      <c r="AO53" s="29"/>
      <c r="AP53" s="29"/>
      <c r="AQ53" s="29"/>
      <c r="AR53" s="48"/>
      <c r="AS53" s="29">
        <v>0</v>
      </c>
      <c r="AT53" s="48"/>
      <c r="AU53" s="629"/>
      <c r="AV53" s="76"/>
    </row>
    <row r="54" spans="1:48" s="39" customFormat="1" ht="15.75">
      <c r="A54" s="631"/>
      <c r="B54" s="634"/>
      <c r="C54" s="645"/>
      <c r="D54" s="29" t="s">
        <v>117</v>
      </c>
      <c r="E54" s="30">
        <v>5</v>
      </c>
      <c r="F54" s="31">
        <v>1</v>
      </c>
      <c r="G54" s="30">
        <v>5</v>
      </c>
      <c r="H54" s="75">
        <v>3</v>
      </c>
      <c r="I54" s="30"/>
      <c r="J54" s="30">
        <v>1</v>
      </c>
      <c r="K54" s="30">
        <v>41.8</v>
      </c>
      <c r="L54" s="45"/>
      <c r="M54" s="32">
        <v>10.6</v>
      </c>
      <c r="N54" s="32">
        <v>10.3</v>
      </c>
      <c r="O54" s="32">
        <v>10.9</v>
      </c>
      <c r="P54" s="32">
        <v>530</v>
      </c>
      <c r="Q54" s="40">
        <v>6.4</v>
      </c>
      <c r="R54" s="30">
        <v>1</v>
      </c>
      <c r="S54" s="34">
        <v>41948</v>
      </c>
      <c r="T54" s="34">
        <v>41956</v>
      </c>
      <c r="U54" s="34">
        <v>41743</v>
      </c>
      <c r="V54" s="34">
        <v>41746</v>
      </c>
      <c r="W54" s="34">
        <v>41791</v>
      </c>
      <c r="X54" s="35">
        <v>208</v>
      </c>
      <c r="Y54" s="30">
        <v>15.3</v>
      </c>
      <c r="Z54" s="30">
        <v>43.4</v>
      </c>
      <c r="AA54" s="30">
        <v>29.84</v>
      </c>
      <c r="AB54" s="30">
        <v>82</v>
      </c>
      <c r="AC54" s="30">
        <v>1</v>
      </c>
      <c r="AD54" s="30">
        <v>29.84</v>
      </c>
      <c r="AE54" s="30">
        <v>40.9</v>
      </c>
      <c r="AF54" s="30">
        <v>41.8</v>
      </c>
      <c r="AG54" s="36"/>
      <c r="AH54" s="36">
        <v>1</v>
      </c>
      <c r="AI54" s="36"/>
      <c r="AJ54" s="36">
        <v>2</v>
      </c>
      <c r="AK54" s="36"/>
      <c r="AL54" s="36">
        <v>2</v>
      </c>
      <c r="AM54" s="29"/>
      <c r="AN54" s="29"/>
      <c r="AO54" s="29"/>
      <c r="AP54" s="29"/>
      <c r="AQ54" s="29"/>
      <c r="AR54" s="48"/>
      <c r="AS54" s="36"/>
      <c r="AT54" s="38"/>
      <c r="AU54" s="629"/>
      <c r="AV54" s="76"/>
    </row>
    <row r="55" spans="1:48" s="39" customFormat="1" ht="15.75">
      <c r="A55" s="631"/>
      <c r="B55" s="634"/>
      <c r="C55" s="645"/>
      <c r="D55" s="29" t="s">
        <v>118</v>
      </c>
      <c r="E55" s="36" t="s">
        <v>102</v>
      </c>
      <c r="F55" s="49" t="s">
        <v>119</v>
      </c>
      <c r="G55" s="36" t="s">
        <v>120</v>
      </c>
      <c r="H55" s="42" t="s">
        <v>161</v>
      </c>
      <c r="I55" s="30">
        <v>15</v>
      </c>
      <c r="J55" s="36" t="s">
        <v>122</v>
      </c>
      <c r="K55" s="30">
        <v>44.4</v>
      </c>
      <c r="L55" s="30"/>
      <c r="M55" s="32">
        <v>11.4</v>
      </c>
      <c r="N55" s="32">
        <v>11.25</v>
      </c>
      <c r="O55" s="32">
        <v>11.2</v>
      </c>
      <c r="P55" s="32">
        <v>564.17</v>
      </c>
      <c r="Q55" s="40">
        <v>4.15</v>
      </c>
      <c r="R55" s="30">
        <v>7</v>
      </c>
      <c r="S55" s="34">
        <v>41946</v>
      </c>
      <c r="T55" s="34">
        <v>41955</v>
      </c>
      <c r="U55" s="34">
        <v>41740</v>
      </c>
      <c r="V55" s="34">
        <v>41744</v>
      </c>
      <c r="W55" s="34">
        <v>41792</v>
      </c>
      <c r="X55" s="35">
        <v>213</v>
      </c>
      <c r="Y55" s="50">
        <v>15</v>
      </c>
      <c r="Z55" s="50">
        <v>3</v>
      </c>
      <c r="AA55" s="50">
        <v>92.6</v>
      </c>
      <c r="AB55" s="50">
        <v>82</v>
      </c>
      <c r="AC55" s="50">
        <v>2</v>
      </c>
      <c r="AD55" s="30">
        <v>37.9</v>
      </c>
      <c r="AE55" s="30">
        <v>36.7</v>
      </c>
      <c r="AF55" s="30">
        <v>44.4</v>
      </c>
      <c r="AG55" s="36">
        <v>22.3</v>
      </c>
      <c r="AH55" s="63">
        <v>36954</v>
      </c>
      <c r="AI55" s="36" t="s">
        <v>107</v>
      </c>
      <c r="AJ55" s="36" t="s">
        <v>107</v>
      </c>
      <c r="AK55" s="36">
        <v>30</v>
      </c>
      <c r="AL55" s="37">
        <v>41641</v>
      </c>
      <c r="AM55" s="36" t="s">
        <v>107</v>
      </c>
      <c r="AN55" s="36" t="s">
        <v>107</v>
      </c>
      <c r="AO55" s="36" t="s">
        <v>107</v>
      </c>
      <c r="AP55" s="36" t="s">
        <v>107</v>
      </c>
      <c r="AQ55" s="36" t="s">
        <v>107</v>
      </c>
      <c r="AR55" s="38" t="s">
        <v>107</v>
      </c>
      <c r="AS55" s="36">
        <v>100</v>
      </c>
      <c r="AT55" s="38" t="s">
        <v>123</v>
      </c>
      <c r="AU55" s="629"/>
      <c r="AV55" s="76"/>
    </row>
    <row r="56" spans="1:48" s="39" customFormat="1" ht="15.75">
      <c r="A56" s="631"/>
      <c r="B56" s="634"/>
      <c r="C56" s="645"/>
      <c r="D56" s="29" t="s">
        <v>124</v>
      </c>
      <c r="E56" s="30">
        <v>5</v>
      </c>
      <c r="F56" s="31">
        <v>1</v>
      </c>
      <c r="G56" s="30">
        <v>5</v>
      </c>
      <c r="H56" s="75">
        <v>1</v>
      </c>
      <c r="I56" s="30">
        <v>0</v>
      </c>
      <c r="J56" s="30">
        <v>5</v>
      </c>
      <c r="K56" s="30">
        <v>42</v>
      </c>
      <c r="L56" s="30">
        <v>810</v>
      </c>
      <c r="M56" s="32">
        <v>9.73</v>
      </c>
      <c r="N56" s="32">
        <v>9.47</v>
      </c>
      <c r="O56" s="32">
        <v>9.53</v>
      </c>
      <c r="P56" s="32">
        <v>478.9</v>
      </c>
      <c r="Q56" s="40">
        <v>1.2</v>
      </c>
      <c r="R56" s="30">
        <v>9</v>
      </c>
      <c r="S56" s="34">
        <v>41942</v>
      </c>
      <c r="T56" s="34">
        <v>41950</v>
      </c>
      <c r="U56" s="34">
        <v>41744</v>
      </c>
      <c r="V56" s="34">
        <v>41796</v>
      </c>
      <c r="W56" s="34">
        <v>41797</v>
      </c>
      <c r="X56" s="35">
        <v>220</v>
      </c>
      <c r="Y56" s="30">
        <v>17.75</v>
      </c>
      <c r="Z56" s="30">
        <v>3</v>
      </c>
      <c r="AA56" s="30">
        <v>90.56</v>
      </c>
      <c r="AB56" s="30">
        <v>73.1</v>
      </c>
      <c r="AC56" s="30">
        <v>2</v>
      </c>
      <c r="AD56" s="30">
        <v>38.31</v>
      </c>
      <c r="AE56" s="30">
        <v>31.1</v>
      </c>
      <c r="AF56" s="30">
        <v>42</v>
      </c>
      <c r="AG56" s="36"/>
      <c r="AH56" s="36" t="s">
        <v>162</v>
      </c>
      <c r="AI56" s="36"/>
      <c r="AJ56" s="36" t="s">
        <v>163</v>
      </c>
      <c r="AK56" s="36"/>
      <c r="AL56" s="36" t="s">
        <v>126</v>
      </c>
      <c r="AM56" s="29"/>
      <c r="AN56" s="29"/>
      <c r="AO56" s="36"/>
      <c r="AP56" s="36" t="s">
        <v>127</v>
      </c>
      <c r="AQ56" s="36"/>
      <c r="AR56" s="38" t="s">
        <v>127</v>
      </c>
      <c r="AS56" s="36">
        <v>20</v>
      </c>
      <c r="AT56" s="38">
        <v>2</v>
      </c>
      <c r="AU56" s="629"/>
      <c r="AV56" s="76"/>
    </row>
    <row r="57" spans="1:48" s="39" customFormat="1" ht="15.75">
      <c r="A57" s="631"/>
      <c r="B57" s="635"/>
      <c r="C57" s="646"/>
      <c r="D57" s="51" t="s">
        <v>128</v>
      </c>
      <c r="E57" s="50"/>
      <c r="F57" s="52"/>
      <c r="G57" s="50"/>
      <c r="H57" s="587"/>
      <c r="I57" s="50"/>
      <c r="J57" s="50"/>
      <c r="K57" s="53">
        <f aca="true" t="shared" si="4" ref="K57:P57">AVERAGE(K46:K56)</f>
        <v>42.086363636363636</v>
      </c>
      <c r="L57" s="53">
        <f t="shared" si="4"/>
        <v>786.2957142857142</v>
      </c>
      <c r="M57" s="54">
        <f t="shared" si="4"/>
        <v>10.102545454545455</v>
      </c>
      <c r="N57" s="54">
        <f t="shared" si="4"/>
        <v>10.19981818181818</v>
      </c>
      <c r="O57" s="54">
        <f t="shared" si="4"/>
        <v>10.046454545454546</v>
      </c>
      <c r="P57" s="54">
        <f t="shared" si="4"/>
        <v>505.8439090909091</v>
      </c>
      <c r="Q57" s="53">
        <f>(P57-465.95)/465.95*100</f>
        <v>8.561843350339975</v>
      </c>
      <c r="R57" s="50">
        <v>3</v>
      </c>
      <c r="S57" s="34"/>
      <c r="T57" s="34"/>
      <c r="U57" s="34"/>
      <c r="V57" s="34"/>
      <c r="W57" s="34"/>
      <c r="X57" s="55">
        <f>AVERAGE(X46:X56)</f>
        <v>211.8181818181818</v>
      </c>
      <c r="Y57" s="55">
        <f>AVERAGE(Y46:Y56)</f>
        <v>16.25818181818182</v>
      </c>
      <c r="Z57" s="30"/>
      <c r="AA57" s="55">
        <f aca="true" t="shared" si="5" ref="AA57:AF57">AVERAGE(AA46:AA56)</f>
        <v>68.76181818181819</v>
      </c>
      <c r="AB57" s="55">
        <f t="shared" si="5"/>
        <v>83.12454545454545</v>
      </c>
      <c r="AC57" s="30"/>
      <c r="AD57" s="55">
        <f t="shared" si="5"/>
        <v>33.88818181818181</v>
      </c>
      <c r="AE57" s="55">
        <f t="shared" si="5"/>
        <v>37.07</v>
      </c>
      <c r="AF57" s="55">
        <f t="shared" si="5"/>
        <v>42.086363636363636</v>
      </c>
      <c r="AG57" s="36"/>
      <c r="AH57" s="36"/>
      <c r="AI57" s="36"/>
      <c r="AJ57" s="36"/>
      <c r="AK57" s="36"/>
      <c r="AL57" s="36"/>
      <c r="AM57" s="29"/>
      <c r="AN57" s="29"/>
      <c r="AO57" s="36"/>
      <c r="AP57" s="36"/>
      <c r="AQ57" s="36"/>
      <c r="AR57" s="38"/>
      <c r="AS57" s="36"/>
      <c r="AT57" s="38"/>
      <c r="AU57" s="629"/>
      <c r="AV57" s="76"/>
    </row>
    <row r="58" spans="1:18" ht="13.5">
      <c r="A58" s="631"/>
      <c r="B58" s="623" t="s">
        <v>129</v>
      </c>
      <c r="C58" s="647" t="s">
        <v>164</v>
      </c>
      <c r="D58" s="56" t="s">
        <v>131</v>
      </c>
      <c r="E58" s="56" t="s">
        <v>132</v>
      </c>
      <c r="F58" s="58">
        <v>1</v>
      </c>
      <c r="G58" s="58">
        <v>5</v>
      </c>
      <c r="H58" s="588">
        <v>3</v>
      </c>
      <c r="I58" s="58">
        <v>0</v>
      </c>
      <c r="J58" s="56" t="s">
        <v>133</v>
      </c>
      <c r="K58" s="58">
        <v>41.41</v>
      </c>
      <c r="L58" s="195"/>
      <c r="M58" s="195">
        <v>121.67</v>
      </c>
      <c r="N58" s="58">
        <v>118.63</v>
      </c>
      <c r="O58" s="58">
        <v>120.15</v>
      </c>
      <c r="P58" s="58">
        <v>381.6</v>
      </c>
      <c r="Q58" s="58">
        <v>4.05</v>
      </c>
      <c r="R58" s="58">
        <v>3</v>
      </c>
    </row>
    <row r="59" spans="1:18" ht="13.5">
      <c r="A59" s="631"/>
      <c r="B59" s="624"/>
      <c r="C59" s="648"/>
      <c r="D59" s="56" t="s">
        <v>134</v>
      </c>
      <c r="E59" s="56" t="s">
        <v>132</v>
      </c>
      <c r="F59" s="58">
        <v>1</v>
      </c>
      <c r="G59" s="58">
        <v>5</v>
      </c>
      <c r="H59" s="588">
        <v>3</v>
      </c>
      <c r="I59" s="58">
        <v>0</v>
      </c>
      <c r="J59" s="58">
        <v>5</v>
      </c>
      <c r="K59" s="58">
        <v>45.6</v>
      </c>
      <c r="L59" s="195">
        <v>849</v>
      </c>
      <c r="M59" s="195">
        <v>128.03</v>
      </c>
      <c r="N59" s="58">
        <v>128.23</v>
      </c>
      <c r="O59" s="58">
        <v>128.13</v>
      </c>
      <c r="P59" s="58">
        <v>427.1</v>
      </c>
      <c r="Q59" s="58">
        <v>8.26</v>
      </c>
      <c r="R59" s="58">
        <v>2</v>
      </c>
    </row>
    <row r="60" spans="1:18" ht="13.5">
      <c r="A60" s="631"/>
      <c r="B60" s="624"/>
      <c r="C60" s="648"/>
      <c r="D60" s="56" t="s">
        <v>135</v>
      </c>
      <c r="E60" s="56" t="s">
        <v>132</v>
      </c>
      <c r="F60" s="58">
        <v>1</v>
      </c>
      <c r="G60" s="58">
        <v>1</v>
      </c>
      <c r="H60" s="588" t="s">
        <v>570</v>
      </c>
      <c r="I60" s="58">
        <v>0</v>
      </c>
      <c r="J60" s="56" t="s">
        <v>133</v>
      </c>
      <c r="K60" s="58">
        <v>40.4</v>
      </c>
      <c r="L60" s="195">
        <v>986</v>
      </c>
      <c r="M60" s="195">
        <v>102.1</v>
      </c>
      <c r="N60" s="58">
        <v>101</v>
      </c>
      <c r="O60" s="58">
        <v>101.55</v>
      </c>
      <c r="P60" s="58">
        <v>406.2</v>
      </c>
      <c r="Q60" s="58">
        <v>8.8</v>
      </c>
      <c r="R60" s="58">
        <v>2</v>
      </c>
    </row>
    <row r="61" spans="1:18" ht="13.5">
      <c r="A61" s="631"/>
      <c r="B61" s="624"/>
      <c r="C61" s="648"/>
      <c r="D61" s="56" t="s">
        <v>136</v>
      </c>
      <c r="E61" s="58">
        <v>5</v>
      </c>
      <c r="F61" s="58">
        <v>1</v>
      </c>
      <c r="G61" s="58">
        <v>5</v>
      </c>
      <c r="H61" s="588">
        <v>3</v>
      </c>
      <c r="I61" s="56" t="s">
        <v>107</v>
      </c>
      <c r="J61" s="58">
        <v>1</v>
      </c>
      <c r="K61" s="58">
        <v>44.5</v>
      </c>
      <c r="L61" s="195"/>
      <c r="M61" s="195">
        <v>121.1</v>
      </c>
      <c r="N61" s="58">
        <v>124</v>
      </c>
      <c r="O61" s="58">
        <v>122.6</v>
      </c>
      <c r="P61" s="58">
        <v>510.6</v>
      </c>
      <c r="Q61" s="58">
        <v>3.5</v>
      </c>
      <c r="R61" s="58">
        <v>2</v>
      </c>
    </row>
    <row r="62" spans="1:18" ht="13.5">
      <c r="A62" s="631"/>
      <c r="B62" s="624"/>
      <c r="C62" s="648"/>
      <c r="D62" s="56" t="s">
        <v>137</v>
      </c>
      <c r="E62" s="58">
        <v>5</v>
      </c>
      <c r="F62" s="58">
        <v>1</v>
      </c>
      <c r="G62" s="58">
        <v>5</v>
      </c>
      <c r="H62" s="588">
        <v>3</v>
      </c>
      <c r="I62" s="58">
        <v>0</v>
      </c>
      <c r="J62" s="58">
        <v>1</v>
      </c>
      <c r="K62" s="58">
        <v>42.2</v>
      </c>
      <c r="L62" s="195">
        <v>762</v>
      </c>
      <c r="M62" s="195">
        <v>116.9</v>
      </c>
      <c r="N62" s="58">
        <v>113.2</v>
      </c>
      <c r="O62" s="58">
        <v>115.05</v>
      </c>
      <c r="P62" s="58">
        <v>460.2</v>
      </c>
      <c r="Q62" s="58">
        <v>5.12</v>
      </c>
      <c r="R62" s="58">
        <v>2</v>
      </c>
    </row>
    <row r="63" spans="1:18" ht="13.5">
      <c r="A63" s="631"/>
      <c r="B63" s="624"/>
      <c r="C63" s="648"/>
      <c r="D63" s="56" t="s">
        <v>138</v>
      </c>
      <c r="E63" s="58">
        <v>5</v>
      </c>
      <c r="F63" s="58">
        <v>1</v>
      </c>
      <c r="G63" s="58">
        <v>5</v>
      </c>
      <c r="H63" s="588">
        <v>1</v>
      </c>
      <c r="I63" s="58">
        <v>0</v>
      </c>
      <c r="J63" s="56" t="s">
        <v>133</v>
      </c>
      <c r="K63" s="58">
        <v>46.14</v>
      </c>
      <c r="L63" s="195"/>
      <c r="M63" s="195">
        <v>104</v>
      </c>
      <c r="N63" s="58">
        <v>106.45</v>
      </c>
      <c r="O63" s="58">
        <v>105.23</v>
      </c>
      <c r="P63" s="58">
        <v>467.83</v>
      </c>
      <c r="Q63" s="58">
        <v>7.1</v>
      </c>
      <c r="R63" s="58">
        <v>3</v>
      </c>
    </row>
    <row r="64" spans="1:18" ht="13.5">
      <c r="A64" s="631"/>
      <c r="B64" s="624"/>
      <c r="C64" s="648"/>
      <c r="D64" s="56" t="s">
        <v>139</v>
      </c>
      <c r="E64" s="56" t="s">
        <v>132</v>
      </c>
      <c r="F64" s="58">
        <v>1</v>
      </c>
      <c r="G64" s="58">
        <v>5</v>
      </c>
      <c r="H64" s="588"/>
      <c r="I64" s="58">
        <v>0</v>
      </c>
      <c r="J64" s="58">
        <v>1</v>
      </c>
      <c r="K64" s="58">
        <v>41.33</v>
      </c>
      <c r="L64" s="195">
        <v>815</v>
      </c>
      <c r="M64" s="195">
        <v>98.21</v>
      </c>
      <c r="N64" s="58">
        <v>97.28</v>
      </c>
      <c r="O64" s="58">
        <v>97.75</v>
      </c>
      <c r="P64" s="58">
        <v>488.87</v>
      </c>
      <c r="Q64" s="58">
        <v>8.33</v>
      </c>
      <c r="R64" s="58">
        <v>1</v>
      </c>
    </row>
    <row r="65" spans="1:18" ht="13.5">
      <c r="A65" s="631"/>
      <c r="B65" s="624"/>
      <c r="C65" s="648"/>
      <c r="D65" s="56" t="s">
        <v>140</v>
      </c>
      <c r="E65" s="58">
        <v>5</v>
      </c>
      <c r="F65" s="58">
        <v>1</v>
      </c>
      <c r="G65" s="58">
        <v>5</v>
      </c>
      <c r="H65" s="588" t="s">
        <v>570</v>
      </c>
      <c r="I65" s="58">
        <v>0.5</v>
      </c>
      <c r="J65" s="58">
        <v>1</v>
      </c>
      <c r="K65" s="58">
        <v>41</v>
      </c>
      <c r="L65" s="195">
        <v>805</v>
      </c>
      <c r="M65" s="195">
        <v>98.7</v>
      </c>
      <c r="N65" s="58">
        <v>96.8</v>
      </c>
      <c r="O65" s="58">
        <v>97.75</v>
      </c>
      <c r="P65" s="58">
        <v>434.47</v>
      </c>
      <c r="Q65" s="58">
        <v>7.07</v>
      </c>
      <c r="R65" s="58">
        <v>2</v>
      </c>
    </row>
    <row r="66" spans="1:18" ht="13.5">
      <c r="A66" s="631"/>
      <c r="B66" s="624"/>
      <c r="C66" s="648"/>
      <c r="D66" s="56" t="s">
        <v>141</v>
      </c>
      <c r="E66" s="58">
        <v>5</v>
      </c>
      <c r="F66" s="58">
        <v>1</v>
      </c>
      <c r="G66" s="58">
        <v>5</v>
      </c>
      <c r="H66" s="588">
        <v>1</v>
      </c>
      <c r="I66" s="58"/>
      <c r="J66" s="58">
        <v>1</v>
      </c>
      <c r="K66" s="58">
        <v>41.5</v>
      </c>
      <c r="L66" s="195"/>
      <c r="M66" s="195">
        <v>141</v>
      </c>
      <c r="N66" s="58">
        <v>139</v>
      </c>
      <c r="O66" s="58">
        <v>140</v>
      </c>
      <c r="P66" s="58">
        <v>501.79</v>
      </c>
      <c r="Q66" s="58">
        <v>8.83</v>
      </c>
      <c r="R66" s="58">
        <v>2</v>
      </c>
    </row>
    <row r="67" spans="1:18" ht="13.5">
      <c r="A67" s="631"/>
      <c r="B67" s="624"/>
      <c r="C67" s="648"/>
      <c r="D67" s="56" t="s">
        <v>142</v>
      </c>
      <c r="E67" s="58">
        <v>5</v>
      </c>
      <c r="F67" s="58">
        <v>1</v>
      </c>
      <c r="G67" s="58">
        <v>5</v>
      </c>
      <c r="H67" s="588">
        <v>1</v>
      </c>
      <c r="I67" s="58">
        <v>2</v>
      </c>
      <c r="J67" s="58">
        <v>1</v>
      </c>
      <c r="K67" s="58">
        <v>48</v>
      </c>
      <c r="L67" s="195"/>
      <c r="M67" s="195">
        <v>104</v>
      </c>
      <c r="N67" s="58">
        <v>98.58</v>
      </c>
      <c r="O67" s="58">
        <v>101.29</v>
      </c>
      <c r="P67" s="58">
        <v>450.18</v>
      </c>
      <c r="Q67" s="58">
        <v>6.11</v>
      </c>
      <c r="R67" s="58">
        <v>3</v>
      </c>
    </row>
    <row r="68" spans="1:18" ht="13.5">
      <c r="A68" s="632"/>
      <c r="B68" s="625"/>
      <c r="C68" s="649"/>
      <c r="D68" s="56" t="s">
        <v>128</v>
      </c>
      <c r="E68" s="58"/>
      <c r="F68" s="58"/>
      <c r="G68" s="58"/>
      <c r="H68" s="588"/>
      <c r="I68" s="58"/>
      <c r="J68" s="58"/>
      <c r="K68" s="289">
        <v>43.21</v>
      </c>
      <c r="L68" s="304">
        <v>843.4</v>
      </c>
      <c r="M68" s="304"/>
      <c r="N68" s="289"/>
      <c r="O68" s="289"/>
      <c r="P68" s="289">
        <v>452.88</v>
      </c>
      <c r="Q68" s="289">
        <v>6.72</v>
      </c>
      <c r="R68" s="289">
        <v>2</v>
      </c>
    </row>
  </sheetData>
  <sheetProtection/>
  <mergeCells count="38">
    <mergeCell ref="G1:G2"/>
    <mergeCell ref="A1:A2"/>
    <mergeCell ref="B1:B2"/>
    <mergeCell ref="C1:C2"/>
    <mergeCell ref="D1:D2"/>
    <mergeCell ref="F1:F2"/>
    <mergeCell ref="A36:A68"/>
    <mergeCell ref="C36:C45"/>
    <mergeCell ref="C46:C57"/>
    <mergeCell ref="C58:C68"/>
    <mergeCell ref="AM1:AN1"/>
    <mergeCell ref="A3:A35"/>
    <mergeCell ref="C3:C12"/>
    <mergeCell ref="C13:C24"/>
    <mergeCell ref="C25:C35"/>
    <mergeCell ref="P1:P2"/>
    <mergeCell ref="Q1:Q2"/>
    <mergeCell ref="R1:R2"/>
    <mergeCell ref="AG1:AH1"/>
    <mergeCell ref="AI1:AJ1"/>
    <mergeCell ref="AK1:AL1"/>
    <mergeCell ref="H1:H2"/>
    <mergeCell ref="B58:B68"/>
    <mergeCell ref="AU1:AU2"/>
    <mergeCell ref="AU3:AU57"/>
    <mergeCell ref="B3:B12"/>
    <mergeCell ref="B13:B24"/>
    <mergeCell ref="B25:B35"/>
    <mergeCell ref="B36:B45"/>
    <mergeCell ref="B46:B57"/>
    <mergeCell ref="AO1:AP1"/>
    <mergeCell ref="AQ1:AR1"/>
    <mergeCell ref="AS1:AT1"/>
    <mergeCell ref="I1:I2"/>
    <mergeCell ref="J1:J2"/>
    <mergeCell ref="K1:K2"/>
    <mergeCell ref="L1:L2"/>
    <mergeCell ref="M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76"/>
  <sheetViews>
    <sheetView zoomScalePageLayoutView="0" workbookViewId="0" topLeftCell="A37">
      <selection activeCell="E11" sqref="E11"/>
    </sheetView>
  </sheetViews>
  <sheetFormatPr defaultColWidth="9.140625" defaultRowHeight="15"/>
  <cols>
    <col min="1" max="1" width="12.140625" style="0" customWidth="1"/>
    <col min="3" max="3" width="15.421875" style="0" customWidth="1"/>
    <col min="48" max="48" width="11.7109375" style="57" customWidth="1"/>
  </cols>
  <sheetData>
    <row r="1" spans="19:48" ht="24.75" customHeight="1">
      <c r="S1" s="636" t="s">
        <v>184</v>
      </c>
      <c r="T1" s="636" t="s">
        <v>185</v>
      </c>
      <c r="U1" s="636" t="s">
        <v>186</v>
      </c>
      <c r="V1" s="636" t="s">
        <v>187</v>
      </c>
      <c r="W1" s="636" t="s">
        <v>188</v>
      </c>
      <c r="X1" s="636" t="s">
        <v>189</v>
      </c>
      <c r="Y1" s="636" t="s">
        <v>190</v>
      </c>
      <c r="Z1" s="639" t="s">
        <v>191</v>
      </c>
      <c r="AA1" s="636" t="s">
        <v>192</v>
      </c>
      <c r="AB1" s="637"/>
      <c r="AC1" s="637"/>
      <c r="AD1" s="636" t="s">
        <v>193</v>
      </c>
      <c r="AE1" s="636" t="s">
        <v>194</v>
      </c>
      <c r="AF1" s="637" t="s">
        <v>354</v>
      </c>
      <c r="AG1" s="636" t="s">
        <v>195</v>
      </c>
      <c r="AH1" s="636" t="s">
        <v>197</v>
      </c>
      <c r="AI1" s="637"/>
      <c r="AJ1" s="653" t="s">
        <v>198</v>
      </c>
      <c r="AK1" s="637"/>
      <c r="AL1" s="636" t="s">
        <v>199</v>
      </c>
      <c r="AM1" s="637"/>
      <c r="AN1" s="636" t="s">
        <v>200</v>
      </c>
      <c r="AO1" s="637"/>
      <c r="AP1" s="636" t="s">
        <v>201</v>
      </c>
      <c r="AQ1" s="637"/>
      <c r="AR1" s="636" t="s">
        <v>202</v>
      </c>
      <c r="AS1" s="638"/>
      <c r="AT1" s="636" t="s">
        <v>203</v>
      </c>
      <c r="AU1" s="637"/>
      <c r="AV1" s="626" t="s">
        <v>419</v>
      </c>
    </row>
    <row r="2" spans="2:48" s="71" customFormat="1" ht="33.75" customHeight="1">
      <c r="B2" s="70" t="s">
        <v>165</v>
      </c>
      <c r="C2" s="71" t="s">
        <v>166</v>
      </c>
      <c r="D2" s="72" t="s">
        <v>167</v>
      </c>
      <c r="E2" s="72" t="s">
        <v>168</v>
      </c>
      <c r="F2" s="72" t="s">
        <v>169</v>
      </c>
      <c r="G2" s="72" t="s">
        <v>170</v>
      </c>
      <c r="H2" s="72" t="s">
        <v>171</v>
      </c>
      <c r="I2" s="73" t="s">
        <v>172</v>
      </c>
      <c r="J2" s="73" t="s">
        <v>173</v>
      </c>
      <c r="K2" s="73" t="s">
        <v>174</v>
      </c>
      <c r="L2" s="71" t="s">
        <v>175</v>
      </c>
      <c r="M2" s="71" t="s">
        <v>176</v>
      </c>
      <c r="N2" s="74" t="s">
        <v>177</v>
      </c>
      <c r="O2" s="71" t="s">
        <v>178</v>
      </c>
      <c r="P2" s="71" t="s">
        <v>179</v>
      </c>
      <c r="Q2" s="9" t="s">
        <v>180</v>
      </c>
      <c r="R2" s="71" t="s">
        <v>181</v>
      </c>
      <c r="S2" s="637"/>
      <c r="T2" s="637"/>
      <c r="U2" s="637"/>
      <c r="V2" s="637"/>
      <c r="W2" s="637"/>
      <c r="X2" s="637"/>
      <c r="Y2" s="637"/>
      <c r="Z2" s="640"/>
      <c r="AA2" s="6" t="s">
        <v>23</v>
      </c>
      <c r="AB2" s="6" t="s">
        <v>24</v>
      </c>
      <c r="AC2" s="6" t="s">
        <v>25</v>
      </c>
      <c r="AD2" s="637"/>
      <c r="AE2" s="637"/>
      <c r="AF2" s="637"/>
      <c r="AG2" s="637"/>
      <c r="AH2" s="80" t="s">
        <v>204</v>
      </c>
      <c r="AI2" s="80" t="s">
        <v>205</v>
      </c>
      <c r="AJ2" s="80" t="s">
        <v>204</v>
      </c>
      <c r="AK2" s="80" t="s">
        <v>205</v>
      </c>
      <c r="AL2" s="80" t="s">
        <v>204</v>
      </c>
      <c r="AM2" s="80" t="s">
        <v>205</v>
      </c>
      <c r="AN2" s="80" t="s">
        <v>204</v>
      </c>
      <c r="AO2" s="80" t="s">
        <v>205</v>
      </c>
      <c r="AP2" s="80" t="s">
        <v>204</v>
      </c>
      <c r="AQ2" s="80" t="s">
        <v>205</v>
      </c>
      <c r="AR2" s="80" t="s">
        <v>204</v>
      </c>
      <c r="AS2" s="81" t="s">
        <v>205</v>
      </c>
      <c r="AT2" s="11" t="s">
        <v>206</v>
      </c>
      <c r="AU2" s="11" t="s">
        <v>207</v>
      </c>
      <c r="AV2" s="627"/>
    </row>
    <row r="3" spans="1:48" s="39" customFormat="1" ht="15" customHeight="1">
      <c r="A3" s="663" t="s">
        <v>395</v>
      </c>
      <c r="B3" s="660" t="s">
        <v>220</v>
      </c>
      <c r="C3" s="45" t="s">
        <v>99</v>
      </c>
      <c r="D3" s="193">
        <v>41941</v>
      </c>
      <c r="E3" s="193">
        <v>41950</v>
      </c>
      <c r="F3" s="193">
        <v>41743</v>
      </c>
      <c r="G3" s="193">
        <v>41745</v>
      </c>
      <c r="H3" s="193">
        <v>41790</v>
      </c>
      <c r="I3" s="75">
        <v>215</v>
      </c>
      <c r="J3" s="30">
        <v>205</v>
      </c>
      <c r="K3" s="30">
        <v>17.5</v>
      </c>
      <c r="L3" s="30" t="s">
        <v>100</v>
      </c>
      <c r="M3" s="30">
        <v>76.25</v>
      </c>
      <c r="N3" s="30">
        <v>85</v>
      </c>
      <c r="O3" s="30"/>
      <c r="P3" s="30">
        <v>31.25</v>
      </c>
      <c r="Q3" s="30">
        <v>39.76</v>
      </c>
      <c r="R3" s="30">
        <v>37.15</v>
      </c>
      <c r="S3" s="30">
        <v>5</v>
      </c>
      <c r="T3" s="30">
        <v>1</v>
      </c>
      <c r="U3" s="30">
        <v>5</v>
      </c>
      <c r="V3" s="30">
        <v>1</v>
      </c>
      <c r="W3" s="30"/>
      <c r="X3" s="30">
        <v>1</v>
      </c>
      <c r="Y3" s="30">
        <v>37.15</v>
      </c>
      <c r="Z3" s="30">
        <v>751</v>
      </c>
      <c r="AA3" s="32">
        <v>9.2</v>
      </c>
      <c r="AB3" s="32">
        <v>8.79</v>
      </c>
      <c r="AC3" s="32">
        <v>8.5</v>
      </c>
      <c r="AD3" s="32">
        <v>441.5</v>
      </c>
      <c r="AE3" s="47">
        <v>0.8180073977353741</v>
      </c>
      <c r="AG3" s="30">
        <v>7</v>
      </c>
      <c r="AH3" s="36">
        <v>3.5</v>
      </c>
      <c r="AI3" s="36">
        <v>3</v>
      </c>
      <c r="AJ3" s="36">
        <v>10</v>
      </c>
      <c r="AK3" s="36">
        <v>2</v>
      </c>
      <c r="AL3" s="36"/>
      <c r="AM3" s="36">
        <v>5</v>
      </c>
      <c r="AN3" s="36"/>
      <c r="AO3" s="36"/>
      <c r="AP3" s="36"/>
      <c r="AQ3" s="36"/>
      <c r="AR3" s="36"/>
      <c r="AS3" s="36"/>
      <c r="AT3" s="36"/>
      <c r="AU3" s="36"/>
      <c r="AV3" s="661" t="s">
        <v>420</v>
      </c>
    </row>
    <row r="4" spans="1:48" s="39" customFormat="1" ht="15" customHeight="1">
      <c r="A4" s="664"/>
      <c r="B4" s="660"/>
      <c r="C4" s="45" t="s">
        <v>101</v>
      </c>
      <c r="D4" s="193">
        <v>41941</v>
      </c>
      <c r="E4" s="193">
        <v>41950</v>
      </c>
      <c r="F4" s="193">
        <v>41730</v>
      </c>
      <c r="G4" s="193">
        <v>41732</v>
      </c>
      <c r="H4" s="193">
        <v>41784</v>
      </c>
      <c r="I4" s="75">
        <v>209</v>
      </c>
      <c r="J4" s="30">
        <v>199</v>
      </c>
      <c r="K4" s="30">
        <v>15.1</v>
      </c>
      <c r="L4" s="30">
        <v>5</v>
      </c>
      <c r="M4" s="30">
        <v>57.9</v>
      </c>
      <c r="N4" s="30">
        <v>90.4</v>
      </c>
      <c r="O4" s="30">
        <v>1</v>
      </c>
      <c r="P4" s="30">
        <v>28.1</v>
      </c>
      <c r="Q4" s="30">
        <v>39.7</v>
      </c>
      <c r="R4" s="30">
        <v>40.8</v>
      </c>
      <c r="S4" s="36" t="s">
        <v>102</v>
      </c>
      <c r="T4" s="30">
        <v>1</v>
      </c>
      <c r="U4" s="30">
        <v>5</v>
      </c>
      <c r="V4" s="79" t="s">
        <v>196</v>
      </c>
      <c r="W4" s="30">
        <v>0</v>
      </c>
      <c r="X4" s="36" t="s">
        <v>103</v>
      </c>
      <c r="Y4" s="30">
        <v>40.8</v>
      </c>
      <c r="Z4" s="30">
        <v>828.1</v>
      </c>
      <c r="AA4" s="32">
        <v>8.97</v>
      </c>
      <c r="AB4" s="32">
        <v>9.03</v>
      </c>
      <c r="AC4" s="32">
        <v>8.47</v>
      </c>
      <c r="AD4" s="32">
        <v>441.2</v>
      </c>
      <c r="AE4" s="40">
        <v>7</v>
      </c>
      <c r="AG4" s="30">
        <v>7</v>
      </c>
      <c r="AH4" s="36">
        <v>12</v>
      </c>
      <c r="AI4" s="36">
        <v>2</v>
      </c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>
        <v>8</v>
      </c>
      <c r="AU4" s="36">
        <v>4</v>
      </c>
      <c r="AV4" s="662"/>
    </row>
    <row r="5" spans="1:48" s="39" customFormat="1" ht="15" customHeight="1">
      <c r="A5" s="664"/>
      <c r="B5" s="660"/>
      <c r="C5" s="45" t="s">
        <v>104</v>
      </c>
      <c r="D5" s="193">
        <v>41941</v>
      </c>
      <c r="E5" s="193">
        <v>41948</v>
      </c>
      <c r="F5" s="193">
        <v>41732</v>
      </c>
      <c r="G5" s="193">
        <v>41734</v>
      </c>
      <c r="H5" s="193">
        <v>41783</v>
      </c>
      <c r="I5" s="77">
        <v>208</v>
      </c>
      <c r="J5" s="30">
        <v>200</v>
      </c>
      <c r="K5" s="30">
        <v>18.6</v>
      </c>
      <c r="L5" s="30">
        <v>5</v>
      </c>
      <c r="M5" s="30">
        <v>68</v>
      </c>
      <c r="N5" s="30">
        <v>102</v>
      </c>
      <c r="O5" s="30">
        <v>3</v>
      </c>
      <c r="P5" s="30">
        <v>32.38</v>
      </c>
      <c r="Q5" s="30">
        <v>45</v>
      </c>
      <c r="R5" s="30">
        <v>38.3</v>
      </c>
      <c r="S5" s="30">
        <v>5</v>
      </c>
      <c r="T5" s="30">
        <v>1</v>
      </c>
      <c r="U5" s="30">
        <v>5</v>
      </c>
      <c r="V5" s="30">
        <v>3</v>
      </c>
      <c r="W5" s="30">
        <v>0</v>
      </c>
      <c r="X5" s="30">
        <v>5</v>
      </c>
      <c r="Y5" s="30">
        <v>38.3</v>
      </c>
      <c r="Z5" s="30">
        <v>803</v>
      </c>
      <c r="AA5" s="32">
        <v>10.61</v>
      </c>
      <c r="AB5" s="32">
        <v>10.98</v>
      </c>
      <c r="AC5" s="32">
        <v>10.84</v>
      </c>
      <c r="AD5" s="32">
        <v>540.75</v>
      </c>
      <c r="AE5" s="47">
        <v>1.730806458622233</v>
      </c>
      <c r="AG5" s="30">
        <v>8</v>
      </c>
      <c r="AH5" s="36" t="s">
        <v>105</v>
      </c>
      <c r="AI5" s="36" t="s">
        <v>105</v>
      </c>
      <c r="AJ5" s="36" t="s">
        <v>105</v>
      </c>
      <c r="AK5" s="36">
        <v>1</v>
      </c>
      <c r="AL5" s="36" t="s">
        <v>105</v>
      </c>
      <c r="AM5" s="36">
        <v>3</v>
      </c>
      <c r="AN5" s="36">
        <v>0</v>
      </c>
      <c r="AO5" s="36">
        <v>1</v>
      </c>
      <c r="AP5" s="36" t="s">
        <v>105</v>
      </c>
      <c r="AQ5" s="36" t="s">
        <v>105</v>
      </c>
      <c r="AR5" s="36" t="s">
        <v>105</v>
      </c>
      <c r="AS5" s="36" t="s">
        <v>105</v>
      </c>
      <c r="AT5" s="36">
        <v>30</v>
      </c>
      <c r="AU5" s="36">
        <v>5</v>
      </c>
      <c r="AV5" s="662"/>
    </row>
    <row r="6" spans="1:48" s="39" customFormat="1" ht="15" customHeight="1">
      <c r="A6" s="664"/>
      <c r="B6" s="660"/>
      <c r="C6" s="45" t="s">
        <v>106</v>
      </c>
      <c r="D6" s="193">
        <v>41946</v>
      </c>
      <c r="E6" s="193">
        <v>41956</v>
      </c>
      <c r="F6" s="193">
        <v>41736</v>
      </c>
      <c r="G6" s="193">
        <v>41739</v>
      </c>
      <c r="H6" s="193">
        <v>41787</v>
      </c>
      <c r="I6" s="77">
        <v>206</v>
      </c>
      <c r="J6" s="30">
        <v>196</v>
      </c>
      <c r="K6" s="30">
        <v>16.5</v>
      </c>
      <c r="L6" s="30">
        <v>3</v>
      </c>
      <c r="M6" s="30">
        <v>78.9</v>
      </c>
      <c r="N6" s="30">
        <v>90.8</v>
      </c>
      <c r="O6" s="30">
        <v>2</v>
      </c>
      <c r="P6" s="30">
        <v>35.1</v>
      </c>
      <c r="Q6" s="30">
        <v>35.4</v>
      </c>
      <c r="R6" s="30">
        <v>41.2</v>
      </c>
      <c r="S6" s="30">
        <v>5</v>
      </c>
      <c r="T6" s="30">
        <v>1</v>
      </c>
      <c r="U6" s="30">
        <v>5</v>
      </c>
      <c r="V6" s="30"/>
      <c r="W6" s="30">
        <v>0</v>
      </c>
      <c r="X6" s="30">
        <v>1</v>
      </c>
      <c r="Y6" s="30">
        <v>41.2</v>
      </c>
      <c r="Z6" s="30"/>
      <c r="AA6" s="32">
        <v>10.07</v>
      </c>
      <c r="AB6" s="32">
        <v>9.83</v>
      </c>
      <c r="AC6" s="32">
        <v>9.93</v>
      </c>
      <c r="AD6" s="32">
        <v>497.2</v>
      </c>
      <c r="AE6" s="40">
        <v>9.3</v>
      </c>
      <c r="AG6" s="30">
        <v>1</v>
      </c>
      <c r="AH6" s="36">
        <v>1.5</v>
      </c>
      <c r="AI6" s="37" t="s">
        <v>211</v>
      </c>
      <c r="AJ6" s="36">
        <v>10</v>
      </c>
      <c r="AK6" s="36">
        <v>2</v>
      </c>
      <c r="AL6" s="41"/>
      <c r="AM6" s="36"/>
      <c r="AN6" s="29"/>
      <c r="AO6" s="29"/>
      <c r="AP6" s="29"/>
      <c r="AQ6" s="29"/>
      <c r="AR6" s="36" t="s">
        <v>107</v>
      </c>
      <c r="AS6" s="36" t="s">
        <v>107</v>
      </c>
      <c r="AT6" s="36" t="s">
        <v>107</v>
      </c>
      <c r="AU6" s="36" t="s">
        <v>107</v>
      </c>
      <c r="AV6" s="662"/>
    </row>
    <row r="7" spans="1:48" s="39" customFormat="1" ht="15" customHeight="1">
      <c r="A7" s="664"/>
      <c r="B7" s="660"/>
      <c r="C7" s="45" t="s">
        <v>108</v>
      </c>
      <c r="D7" s="193">
        <v>41937</v>
      </c>
      <c r="E7" s="193">
        <v>41946</v>
      </c>
      <c r="F7" s="193">
        <v>41738</v>
      </c>
      <c r="G7" s="193">
        <v>41743</v>
      </c>
      <c r="H7" s="193">
        <v>41792</v>
      </c>
      <c r="I7" s="77">
        <v>219</v>
      </c>
      <c r="J7" s="30">
        <v>211</v>
      </c>
      <c r="K7" s="30">
        <v>17.4</v>
      </c>
      <c r="L7" s="30" t="s">
        <v>111</v>
      </c>
      <c r="M7" s="30">
        <v>79.9</v>
      </c>
      <c r="N7" s="30">
        <v>89</v>
      </c>
      <c r="O7" s="30">
        <v>4</v>
      </c>
      <c r="P7" s="30">
        <v>29</v>
      </c>
      <c r="Q7" s="30">
        <v>40</v>
      </c>
      <c r="R7" s="30">
        <v>44.7</v>
      </c>
      <c r="S7" s="36" t="s">
        <v>109</v>
      </c>
      <c r="T7" s="30">
        <v>1</v>
      </c>
      <c r="U7" s="30">
        <v>5</v>
      </c>
      <c r="V7" s="30">
        <v>1</v>
      </c>
      <c r="W7" s="30">
        <v>0</v>
      </c>
      <c r="X7" s="36" t="s">
        <v>110</v>
      </c>
      <c r="Y7" s="30">
        <v>44.7</v>
      </c>
      <c r="Z7" s="30">
        <v>753</v>
      </c>
      <c r="AA7" s="32">
        <v>10.39</v>
      </c>
      <c r="AB7" s="32">
        <v>10.59</v>
      </c>
      <c r="AC7" s="32">
        <v>8.85</v>
      </c>
      <c r="AD7" s="32">
        <v>497.4</v>
      </c>
      <c r="AE7" s="40">
        <v>12.97</v>
      </c>
      <c r="AG7" s="30">
        <v>6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>
        <v>10</v>
      </c>
      <c r="AS7" s="284" t="s">
        <v>211</v>
      </c>
      <c r="AT7" s="36"/>
      <c r="AU7" s="36"/>
      <c r="AV7" s="662"/>
    </row>
    <row r="8" spans="1:48" s="39" customFormat="1" ht="15" customHeight="1">
      <c r="A8" s="664"/>
      <c r="B8" s="660"/>
      <c r="C8" s="45" t="s">
        <v>114</v>
      </c>
      <c r="D8" s="193">
        <v>41940</v>
      </c>
      <c r="E8" s="193">
        <v>41950</v>
      </c>
      <c r="F8" s="193">
        <v>41735</v>
      </c>
      <c r="G8" s="193">
        <v>41740</v>
      </c>
      <c r="H8" s="193">
        <v>41784</v>
      </c>
      <c r="I8" s="77">
        <v>208</v>
      </c>
      <c r="J8" s="30">
        <v>199</v>
      </c>
      <c r="K8" s="30">
        <v>15.04</v>
      </c>
      <c r="L8" s="30">
        <v>5</v>
      </c>
      <c r="M8" s="30">
        <v>66.71</v>
      </c>
      <c r="N8" s="30">
        <v>95</v>
      </c>
      <c r="O8" s="30">
        <v>4</v>
      </c>
      <c r="P8" s="30">
        <v>34.29</v>
      </c>
      <c r="Q8" s="30">
        <v>38.65</v>
      </c>
      <c r="R8" s="30">
        <v>38.7</v>
      </c>
      <c r="S8" s="30">
        <v>5</v>
      </c>
      <c r="T8" s="30">
        <v>1</v>
      </c>
      <c r="U8" s="30">
        <v>5</v>
      </c>
      <c r="V8" s="30">
        <v>1</v>
      </c>
      <c r="W8" s="30">
        <v>0</v>
      </c>
      <c r="X8" s="30">
        <v>1</v>
      </c>
      <c r="Y8" s="30">
        <v>38.7</v>
      </c>
      <c r="Z8" s="30">
        <v>693</v>
      </c>
      <c r="AA8" s="32">
        <v>8.98</v>
      </c>
      <c r="AB8" s="32">
        <v>8.88</v>
      </c>
      <c r="AC8" s="32">
        <v>8.9</v>
      </c>
      <c r="AD8" s="32">
        <v>446</v>
      </c>
      <c r="AE8" s="40">
        <v>13.92</v>
      </c>
      <c r="AG8" s="30">
        <v>1</v>
      </c>
      <c r="AH8" s="36">
        <v>73</v>
      </c>
      <c r="AI8" s="36">
        <v>2</v>
      </c>
      <c r="AJ8" s="36">
        <v>72</v>
      </c>
      <c r="AK8" s="36">
        <v>3</v>
      </c>
      <c r="AL8" s="36">
        <v>75</v>
      </c>
      <c r="AM8" s="36">
        <v>4</v>
      </c>
      <c r="AN8" s="36"/>
      <c r="AO8" s="36"/>
      <c r="AP8" s="29"/>
      <c r="AQ8" s="29"/>
      <c r="AR8" s="36">
        <v>75</v>
      </c>
      <c r="AS8" s="36">
        <v>4</v>
      </c>
      <c r="AT8" s="36">
        <v>1</v>
      </c>
      <c r="AU8" s="36">
        <v>1</v>
      </c>
      <c r="AV8" s="662"/>
    </row>
    <row r="9" spans="1:48" s="39" customFormat="1" ht="15" customHeight="1">
      <c r="A9" s="664"/>
      <c r="B9" s="660"/>
      <c r="C9" s="45" t="s">
        <v>115</v>
      </c>
      <c r="D9" s="193">
        <v>41941</v>
      </c>
      <c r="E9" s="193">
        <v>41948</v>
      </c>
      <c r="F9" s="193">
        <v>41745</v>
      </c>
      <c r="G9" s="193">
        <v>41749</v>
      </c>
      <c r="H9" s="193">
        <v>41793</v>
      </c>
      <c r="I9" s="77">
        <v>217</v>
      </c>
      <c r="J9" s="30">
        <v>210</v>
      </c>
      <c r="K9" s="30">
        <v>16.3</v>
      </c>
      <c r="L9" s="30">
        <v>5</v>
      </c>
      <c r="M9" s="30">
        <v>96.65</v>
      </c>
      <c r="N9" s="30">
        <v>85</v>
      </c>
      <c r="O9" s="30">
        <v>4</v>
      </c>
      <c r="P9" s="30">
        <v>39.52</v>
      </c>
      <c r="Q9" s="30">
        <v>40.17</v>
      </c>
      <c r="R9" s="30">
        <v>39.09</v>
      </c>
      <c r="S9" s="30">
        <v>5</v>
      </c>
      <c r="T9" s="30">
        <v>1</v>
      </c>
      <c r="U9" s="30">
        <v>5</v>
      </c>
      <c r="V9" s="30">
        <v>3</v>
      </c>
      <c r="W9" s="30">
        <v>1</v>
      </c>
      <c r="X9" s="30">
        <v>1</v>
      </c>
      <c r="Y9" s="30">
        <v>39.09</v>
      </c>
      <c r="Z9" s="30"/>
      <c r="AA9" s="32">
        <v>10.9</v>
      </c>
      <c r="AB9" s="32">
        <v>10.1</v>
      </c>
      <c r="AC9" s="32">
        <v>10.05</v>
      </c>
      <c r="AD9" s="32">
        <v>517.5</v>
      </c>
      <c r="AE9" s="40">
        <v>11.89</v>
      </c>
      <c r="AG9" s="30">
        <v>6</v>
      </c>
      <c r="AH9" s="36" t="s">
        <v>213</v>
      </c>
      <c r="AI9" s="36">
        <v>2</v>
      </c>
      <c r="AJ9" s="36" t="s">
        <v>213</v>
      </c>
      <c r="AK9" s="37">
        <v>41702</v>
      </c>
      <c r="AL9" s="36">
        <v>80</v>
      </c>
      <c r="AM9" s="37">
        <v>41673</v>
      </c>
      <c r="AN9" s="29"/>
      <c r="AO9" s="29"/>
      <c r="AP9" s="29"/>
      <c r="AQ9" s="29"/>
      <c r="AR9" s="36"/>
      <c r="AS9" s="36"/>
      <c r="AT9" s="36">
        <v>0</v>
      </c>
      <c r="AU9" s="36">
        <v>1</v>
      </c>
      <c r="AV9" s="662"/>
    </row>
    <row r="10" spans="1:48" s="39" customFormat="1" ht="15" customHeight="1">
      <c r="A10" s="664"/>
      <c r="B10" s="660"/>
      <c r="C10" s="45" t="s">
        <v>116</v>
      </c>
      <c r="D10" s="193">
        <v>41948</v>
      </c>
      <c r="E10" s="193">
        <v>41956</v>
      </c>
      <c r="F10" s="193">
        <v>41741</v>
      </c>
      <c r="G10" s="193">
        <v>41744</v>
      </c>
      <c r="H10" s="193">
        <v>41788</v>
      </c>
      <c r="I10" s="77">
        <v>205</v>
      </c>
      <c r="J10" s="45">
        <v>197</v>
      </c>
      <c r="K10" s="30">
        <v>14.1</v>
      </c>
      <c r="L10" s="30">
        <v>5</v>
      </c>
      <c r="M10" s="30">
        <v>55.1</v>
      </c>
      <c r="N10" s="45">
        <v>78</v>
      </c>
      <c r="O10" s="45">
        <v>3</v>
      </c>
      <c r="P10" s="45">
        <v>27.5</v>
      </c>
      <c r="Q10" s="45">
        <v>48.7</v>
      </c>
      <c r="R10" s="45">
        <v>39.62</v>
      </c>
      <c r="S10" s="29" t="s">
        <v>109</v>
      </c>
      <c r="T10" s="45">
        <v>1</v>
      </c>
      <c r="U10" s="45">
        <v>5</v>
      </c>
      <c r="V10" s="45"/>
      <c r="W10" s="45">
        <v>0</v>
      </c>
      <c r="X10" s="45">
        <v>1</v>
      </c>
      <c r="Y10" s="45">
        <v>39.62</v>
      </c>
      <c r="Z10" s="45">
        <v>746</v>
      </c>
      <c r="AA10" s="46">
        <v>9.28</v>
      </c>
      <c r="AB10" s="46">
        <v>9.04</v>
      </c>
      <c r="AC10" s="46">
        <v>8.98</v>
      </c>
      <c r="AD10" s="46">
        <v>455</v>
      </c>
      <c r="AE10" s="47">
        <v>3.11</v>
      </c>
      <c r="AG10" s="45">
        <v>10</v>
      </c>
      <c r="AH10" s="29">
        <v>1</v>
      </c>
      <c r="AI10" s="29">
        <v>1</v>
      </c>
      <c r="AJ10" s="29">
        <v>10</v>
      </c>
      <c r="AK10" s="29">
        <v>3</v>
      </c>
      <c r="AL10" s="29">
        <v>5</v>
      </c>
      <c r="AM10" s="29">
        <v>2</v>
      </c>
      <c r="AN10" s="29"/>
      <c r="AO10" s="29"/>
      <c r="AP10" s="29"/>
      <c r="AQ10" s="29"/>
      <c r="AR10" s="29"/>
      <c r="AS10" s="29"/>
      <c r="AT10" s="29">
        <v>0</v>
      </c>
      <c r="AU10" s="29"/>
      <c r="AV10" s="662"/>
    </row>
    <row r="11" spans="1:48" s="39" customFormat="1" ht="15" customHeight="1">
      <c r="A11" s="664"/>
      <c r="B11" s="660"/>
      <c r="C11" s="45" t="s">
        <v>117</v>
      </c>
      <c r="D11" s="193">
        <v>41948</v>
      </c>
      <c r="E11" s="193">
        <v>41956</v>
      </c>
      <c r="F11" s="193">
        <v>41743</v>
      </c>
      <c r="G11" s="193">
        <v>41746</v>
      </c>
      <c r="H11" s="193">
        <v>41790</v>
      </c>
      <c r="I11" s="77">
        <v>207</v>
      </c>
      <c r="J11" s="30">
        <v>199</v>
      </c>
      <c r="K11" s="30">
        <v>15.5</v>
      </c>
      <c r="L11" s="30">
        <v>40</v>
      </c>
      <c r="M11" s="30">
        <v>28.8</v>
      </c>
      <c r="N11" s="30">
        <v>83</v>
      </c>
      <c r="O11" s="30">
        <v>1</v>
      </c>
      <c r="P11" s="30">
        <v>28.8</v>
      </c>
      <c r="Q11" s="30">
        <v>43.1</v>
      </c>
      <c r="R11" s="30">
        <v>39.6</v>
      </c>
      <c r="S11" s="30">
        <v>5</v>
      </c>
      <c r="T11" s="30">
        <v>1</v>
      </c>
      <c r="U11" s="30">
        <v>5</v>
      </c>
      <c r="V11" s="30">
        <v>3</v>
      </c>
      <c r="W11" s="30"/>
      <c r="X11" s="30">
        <v>1</v>
      </c>
      <c r="Y11" s="30">
        <v>39.6</v>
      </c>
      <c r="Z11" s="45"/>
      <c r="AA11" s="32">
        <v>10.7</v>
      </c>
      <c r="AB11" s="32">
        <v>10.3</v>
      </c>
      <c r="AC11" s="32">
        <v>10.4</v>
      </c>
      <c r="AD11" s="32">
        <v>523.33</v>
      </c>
      <c r="AE11" s="40">
        <v>5</v>
      </c>
      <c r="AG11" s="30">
        <v>4</v>
      </c>
      <c r="AH11" s="36"/>
      <c r="AI11" s="36">
        <v>2</v>
      </c>
      <c r="AJ11" s="36"/>
      <c r="AK11" s="36">
        <v>2</v>
      </c>
      <c r="AL11" s="36"/>
      <c r="AM11" s="36">
        <v>2</v>
      </c>
      <c r="AN11" s="29"/>
      <c r="AO11" s="29"/>
      <c r="AP11" s="29"/>
      <c r="AQ11" s="29"/>
      <c r="AR11" s="29"/>
      <c r="AS11" s="29"/>
      <c r="AT11" s="36"/>
      <c r="AU11" s="36"/>
      <c r="AV11" s="662"/>
    </row>
    <row r="12" spans="1:48" s="39" customFormat="1" ht="15" customHeight="1">
      <c r="A12" s="664"/>
      <c r="B12" s="660"/>
      <c r="C12" s="45" t="s">
        <v>118</v>
      </c>
      <c r="D12" s="193">
        <v>41946</v>
      </c>
      <c r="E12" s="193">
        <v>41955</v>
      </c>
      <c r="F12" s="193">
        <v>41742</v>
      </c>
      <c r="G12" s="193">
        <v>41744</v>
      </c>
      <c r="H12" s="193">
        <v>41790</v>
      </c>
      <c r="I12" s="77">
        <v>211</v>
      </c>
      <c r="J12" s="50">
        <v>202</v>
      </c>
      <c r="K12" s="50">
        <v>15</v>
      </c>
      <c r="L12" s="50">
        <v>3</v>
      </c>
      <c r="M12" s="50">
        <v>71.4</v>
      </c>
      <c r="N12" s="50">
        <v>84</v>
      </c>
      <c r="O12" s="50">
        <v>2</v>
      </c>
      <c r="P12" s="30">
        <v>35</v>
      </c>
      <c r="Q12" s="30">
        <v>39.1</v>
      </c>
      <c r="R12" s="30">
        <v>43.1</v>
      </c>
      <c r="S12" s="36" t="s">
        <v>102</v>
      </c>
      <c r="T12" s="36" t="s">
        <v>119</v>
      </c>
      <c r="U12" s="36" t="s">
        <v>120</v>
      </c>
      <c r="V12" s="36" t="s">
        <v>121</v>
      </c>
      <c r="W12" s="30">
        <v>3</v>
      </c>
      <c r="X12" s="36" t="s">
        <v>122</v>
      </c>
      <c r="Y12" s="30">
        <v>43.1</v>
      </c>
      <c r="Z12" s="30"/>
      <c r="AA12" s="32">
        <v>11.5</v>
      </c>
      <c r="AB12" s="32">
        <v>11.55</v>
      </c>
      <c r="AC12" s="32">
        <v>11.4</v>
      </c>
      <c r="AD12" s="32">
        <v>574.17</v>
      </c>
      <c r="AE12" s="40">
        <v>6</v>
      </c>
      <c r="AG12" s="30">
        <v>4</v>
      </c>
      <c r="AH12" s="36">
        <v>28</v>
      </c>
      <c r="AI12" s="37">
        <v>41641</v>
      </c>
      <c r="AJ12" s="36" t="s">
        <v>107</v>
      </c>
      <c r="AK12" s="36" t="s">
        <v>107</v>
      </c>
      <c r="AL12" s="36">
        <v>30</v>
      </c>
      <c r="AM12" s="37">
        <v>41641</v>
      </c>
      <c r="AN12" s="36" t="s">
        <v>107</v>
      </c>
      <c r="AO12" s="36" t="s">
        <v>107</v>
      </c>
      <c r="AP12" s="36" t="s">
        <v>107</v>
      </c>
      <c r="AQ12" s="36" t="s">
        <v>107</v>
      </c>
      <c r="AR12" s="36" t="s">
        <v>107</v>
      </c>
      <c r="AS12" s="36" t="s">
        <v>107</v>
      </c>
      <c r="AT12" s="36">
        <v>40</v>
      </c>
      <c r="AU12" s="36" t="s">
        <v>216</v>
      </c>
      <c r="AV12" s="662"/>
    </row>
    <row r="13" spans="1:48" s="39" customFormat="1" ht="15" customHeight="1">
      <c r="A13" s="664"/>
      <c r="B13" s="660"/>
      <c r="C13" s="45" t="s">
        <v>124</v>
      </c>
      <c r="D13" s="193">
        <v>41942</v>
      </c>
      <c r="E13" s="193">
        <v>41950</v>
      </c>
      <c r="F13" s="193">
        <v>41744</v>
      </c>
      <c r="G13" s="193">
        <v>41793</v>
      </c>
      <c r="H13" s="193">
        <v>41794</v>
      </c>
      <c r="I13" s="77">
        <v>217</v>
      </c>
      <c r="J13" s="30">
        <v>210</v>
      </c>
      <c r="K13" s="30">
        <v>17.45</v>
      </c>
      <c r="L13" s="30">
        <v>3</v>
      </c>
      <c r="M13" s="30">
        <v>86.48</v>
      </c>
      <c r="N13" s="30">
        <v>80.4</v>
      </c>
      <c r="O13" s="30">
        <v>4</v>
      </c>
      <c r="P13" s="30">
        <v>38.72</v>
      </c>
      <c r="Q13" s="30">
        <v>31.8</v>
      </c>
      <c r="R13" s="30">
        <v>40.9</v>
      </c>
      <c r="S13" s="30">
        <v>5</v>
      </c>
      <c r="T13" s="30">
        <v>1</v>
      </c>
      <c r="U13" s="30">
        <v>5</v>
      </c>
      <c r="V13" s="30">
        <v>1</v>
      </c>
      <c r="W13" s="30">
        <v>0</v>
      </c>
      <c r="X13" s="30">
        <v>5</v>
      </c>
      <c r="Y13" s="30">
        <v>40.9</v>
      </c>
      <c r="Z13" s="30">
        <v>798</v>
      </c>
      <c r="AA13" s="32">
        <v>10.32</v>
      </c>
      <c r="AB13" s="32">
        <v>9.75</v>
      </c>
      <c r="AC13" s="32">
        <v>9.59</v>
      </c>
      <c r="AD13" s="32">
        <v>494.3</v>
      </c>
      <c r="AE13" s="40">
        <v>4.5</v>
      </c>
      <c r="AG13" s="30">
        <v>7</v>
      </c>
      <c r="AH13" s="36"/>
      <c r="AI13" s="36" t="s">
        <v>218</v>
      </c>
      <c r="AJ13" s="36"/>
      <c r="AK13" s="36" t="s">
        <v>163</v>
      </c>
      <c r="AL13" s="36"/>
      <c r="AM13" s="36" t="s">
        <v>126</v>
      </c>
      <c r="AN13" s="29"/>
      <c r="AO13" s="29"/>
      <c r="AP13" s="36"/>
      <c r="AQ13" s="36" t="s">
        <v>127</v>
      </c>
      <c r="AR13" s="36"/>
      <c r="AS13" s="36" t="s">
        <v>163</v>
      </c>
      <c r="AT13" s="36">
        <v>40</v>
      </c>
      <c r="AU13" s="36">
        <v>3</v>
      </c>
      <c r="AV13" s="662"/>
    </row>
    <row r="14" spans="1:48" s="39" customFormat="1" ht="15" customHeight="1">
      <c r="A14" s="665"/>
      <c r="B14" s="660"/>
      <c r="C14" s="78" t="s">
        <v>182</v>
      </c>
      <c r="D14" s="34"/>
      <c r="E14" s="34"/>
      <c r="F14" s="34"/>
      <c r="G14" s="34"/>
      <c r="H14" s="34"/>
      <c r="I14" s="55">
        <f>AVERAGE(I3:I13)</f>
        <v>211.0909090909091</v>
      </c>
      <c r="J14" s="55">
        <f>AVERAGE(J3:J13)</f>
        <v>202.54545454545453</v>
      </c>
      <c r="K14" s="55">
        <f>AVERAGE(K3:K13)</f>
        <v>16.226363636363633</v>
      </c>
      <c r="L14" s="30"/>
      <c r="M14" s="55">
        <f aca="true" t="shared" si="0" ref="M14:R14">AVERAGE(M3:M13)</f>
        <v>69.64454545454545</v>
      </c>
      <c r="N14" s="55">
        <f t="shared" si="0"/>
        <v>87.50909090909092</v>
      </c>
      <c r="O14" s="30"/>
      <c r="P14" s="55">
        <f t="shared" si="0"/>
        <v>32.696363636363635</v>
      </c>
      <c r="Q14" s="55">
        <f t="shared" si="0"/>
        <v>40.12545454545455</v>
      </c>
      <c r="R14" s="55">
        <f t="shared" si="0"/>
        <v>40.28727272727272</v>
      </c>
      <c r="S14" s="50"/>
      <c r="T14" s="50"/>
      <c r="U14" s="50"/>
      <c r="V14" s="50"/>
      <c r="W14" s="50"/>
      <c r="X14" s="50"/>
      <c r="Y14" s="53">
        <f aca="true" t="shared" si="1" ref="Y14:AD14">AVERAGE(Y3:Y13)</f>
        <v>40.28727272727272</v>
      </c>
      <c r="Z14" s="53">
        <f t="shared" si="1"/>
        <v>767.4428571428572</v>
      </c>
      <c r="AA14" s="54">
        <f t="shared" si="1"/>
        <v>10.083636363636366</v>
      </c>
      <c r="AB14" s="54">
        <f t="shared" si="1"/>
        <v>9.894545454545455</v>
      </c>
      <c r="AC14" s="54">
        <f t="shared" si="1"/>
        <v>9.628181818181819</v>
      </c>
      <c r="AD14" s="54">
        <f t="shared" si="1"/>
        <v>493.48636363636365</v>
      </c>
      <c r="AE14" s="53">
        <f>(AD14-465.95)/465.95*100</f>
        <v>5.909724999756124</v>
      </c>
      <c r="AG14" s="50">
        <v>7</v>
      </c>
      <c r="AV14" s="662"/>
    </row>
    <row r="15" spans="1:48" ht="15.75" customHeight="1">
      <c r="A15" s="663" t="s">
        <v>396</v>
      </c>
      <c r="B15" s="670" t="s">
        <v>397</v>
      </c>
      <c r="C15" s="45" t="s">
        <v>209</v>
      </c>
      <c r="D15" s="193">
        <v>42312</v>
      </c>
      <c r="E15" s="193">
        <v>42321</v>
      </c>
      <c r="F15" s="193">
        <v>42106</v>
      </c>
      <c r="G15" s="193">
        <v>42108</v>
      </c>
      <c r="H15" s="194">
        <v>42154</v>
      </c>
      <c r="I15" s="195">
        <v>198</v>
      </c>
      <c r="J15" s="285"/>
      <c r="K15" s="195">
        <v>14.67</v>
      </c>
      <c r="L15" s="195">
        <v>3</v>
      </c>
      <c r="M15" s="195">
        <v>53.83</v>
      </c>
      <c r="N15" s="195">
        <v>81</v>
      </c>
      <c r="O15" s="195">
        <v>3</v>
      </c>
      <c r="P15" s="195">
        <v>31.17</v>
      </c>
      <c r="Q15" s="195">
        <v>40.3</v>
      </c>
      <c r="R15" s="195">
        <v>44.5</v>
      </c>
      <c r="S15" s="182">
        <v>5</v>
      </c>
      <c r="T15" s="182">
        <v>1</v>
      </c>
      <c r="U15" s="182">
        <v>5</v>
      </c>
      <c r="V15" s="182">
        <v>1</v>
      </c>
      <c r="W15" s="182">
        <v>2</v>
      </c>
      <c r="X15" s="182">
        <v>3</v>
      </c>
      <c r="Y15" s="182">
        <v>44.5</v>
      </c>
      <c r="Z15" s="183"/>
      <c r="AA15" s="182">
        <v>9.84</v>
      </c>
      <c r="AB15" s="182">
        <v>9.794</v>
      </c>
      <c r="AC15" s="182">
        <v>10.031</v>
      </c>
      <c r="AD15" s="182">
        <v>494.4</v>
      </c>
      <c r="AE15" s="184">
        <f>(AD15-408.6)/408.6*100</f>
        <v>20.998531571218784</v>
      </c>
      <c r="AF15" s="185">
        <f>(AD15-418.3)/418.3*100</f>
        <v>18.1926846760698</v>
      </c>
      <c r="AG15" s="182">
        <v>3</v>
      </c>
      <c r="AH15" s="197" t="s">
        <v>105</v>
      </c>
      <c r="AI15" s="197">
        <v>1</v>
      </c>
      <c r="AJ15" s="197" t="s">
        <v>105</v>
      </c>
      <c r="AK15" s="201">
        <v>1</v>
      </c>
      <c r="AL15" s="197" t="s">
        <v>105</v>
      </c>
      <c r="AM15" s="197" t="s">
        <v>105</v>
      </c>
      <c r="AN15" s="201">
        <v>0</v>
      </c>
      <c r="AO15" s="201">
        <v>1</v>
      </c>
      <c r="AP15" s="197" t="s">
        <v>105</v>
      </c>
      <c r="AQ15" s="197" t="s">
        <v>105</v>
      </c>
      <c r="AR15" s="197" t="s">
        <v>105</v>
      </c>
      <c r="AS15" s="197" t="s">
        <v>105</v>
      </c>
      <c r="AT15" s="197" t="s">
        <v>105</v>
      </c>
      <c r="AU15" s="201">
        <v>1</v>
      </c>
      <c r="AV15" s="662"/>
    </row>
    <row r="16" spans="1:48" ht="15.75" customHeight="1">
      <c r="A16" s="664"/>
      <c r="B16" s="670" t="s">
        <v>183</v>
      </c>
      <c r="C16" s="45" t="s">
        <v>114</v>
      </c>
      <c r="D16" s="194">
        <v>42313</v>
      </c>
      <c r="E16" s="194">
        <v>42323</v>
      </c>
      <c r="F16" s="194">
        <v>42108</v>
      </c>
      <c r="G16" s="194">
        <v>42111</v>
      </c>
      <c r="H16" s="194">
        <v>42153</v>
      </c>
      <c r="I16" s="71">
        <v>205</v>
      </c>
      <c r="J16" s="285"/>
      <c r="K16" s="71">
        <v>15.18</v>
      </c>
      <c r="L16" s="71">
        <v>5</v>
      </c>
      <c r="M16" s="71">
        <v>64.08</v>
      </c>
      <c r="N16" s="71">
        <v>84.7</v>
      </c>
      <c r="O16" s="71">
        <v>4</v>
      </c>
      <c r="P16" s="71">
        <v>27.11</v>
      </c>
      <c r="Q16" s="71">
        <v>39.56</v>
      </c>
      <c r="R16" s="71">
        <v>40.57</v>
      </c>
      <c r="S16" s="182">
        <v>5</v>
      </c>
      <c r="T16" s="182">
        <v>1</v>
      </c>
      <c r="U16" s="182">
        <v>5</v>
      </c>
      <c r="V16" s="182">
        <v>3</v>
      </c>
      <c r="W16" s="182">
        <v>2</v>
      </c>
      <c r="X16" s="182">
        <v>1</v>
      </c>
      <c r="Y16" s="182">
        <v>40.57</v>
      </c>
      <c r="Z16" s="182">
        <v>773.25</v>
      </c>
      <c r="AA16" s="182">
        <v>8.3</v>
      </c>
      <c r="AB16" s="182">
        <v>8.59</v>
      </c>
      <c r="AC16" s="182">
        <v>7.74</v>
      </c>
      <c r="AD16" s="182">
        <v>410.5</v>
      </c>
      <c r="AE16" s="182">
        <v>17.93</v>
      </c>
      <c r="AF16" s="185">
        <v>9.91</v>
      </c>
      <c r="AG16" s="182">
        <v>1</v>
      </c>
      <c r="AH16" s="201">
        <v>34</v>
      </c>
      <c r="AI16" s="201">
        <v>3</v>
      </c>
      <c r="AJ16" s="201">
        <v>13</v>
      </c>
      <c r="AK16" s="201">
        <v>2</v>
      </c>
      <c r="AL16" s="201"/>
      <c r="AM16" s="201"/>
      <c r="AN16" s="201"/>
      <c r="AO16" s="201"/>
      <c r="AP16" s="201">
        <v>45</v>
      </c>
      <c r="AQ16" s="201">
        <v>3</v>
      </c>
      <c r="AR16" s="201"/>
      <c r="AS16" s="201"/>
      <c r="AT16" s="201">
        <v>0</v>
      </c>
      <c r="AU16" s="201">
        <v>0</v>
      </c>
      <c r="AV16" s="662"/>
    </row>
    <row r="17" spans="1:48" ht="15.75" customHeight="1">
      <c r="A17" s="664"/>
      <c r="B17" s="670" t="s">
        <v>183</v>
      </c>
      <c r="C17" s="45" t="s">
        <v>101</v>
      </c>
      <c r="D17" s="194">
        <v>42320</v>
      </c>
      <c r="E17" s="194">
        <v>42329</v>
      </c>
      <c r="F17" s="194">
        <v>42103</v>
      </c>
      <c r="G17" s="194">
        <v>42105</v>
      </c>
      <c r="H17" s="194">
        <v>42150</v>
      </c>
      <c r="I17" s="71">
        <v>187</v>
      </c>
      <c r="J17" s="285"/>
      <c r="K17" s="195">
        <v>14.1</v>
      </c>
      <c r="L17" s="71">
        <v>5</v>
      </c>
      <c r="M17" s="195">
        <v>59.4</v>
      </c>
      <c r="N17" s="195">
        <v>85.4</v>
      </c>
      <c r="O17" s="195">
        <v>2</v>
      </c>
      <c r="P17" s="195">
        <v>32.5</v>
      </c>
      <c r="Q17" s="195">
        <v>35</v>
      </c>
      <c r="R17" s="195">
        <v>39.9</v>
      </c>
      <c r="S17" s="182" t="s">
        <v>102</v>
      </c>
      <c r="T17" s="182">
        <v>1</v>
      </c>
      <c r="U17" s="182">
        <v>1</v>
      </c>
      <c r="V17" s="192" t="s">
        <v>357</v>
      </c>
      <c r="W17" s="182">
        <v>0</v>
      </c>
      <c r="X17" s="182" t="s">
        <v>103</v>
      </c>
      <c r="Y17" s="182">
        <v>39.9</v>
      </c>
      <c r="Z17" s="182">
        <v>992</v>
      </c>
      <c r="AA17" s="182">
        <v>8.35</v>
      </c>
      <c r="AB17" s="182">
        <v>8.45</v>
      </c>
      <c r="AC17" s="182">
        <v>8.5</v>
      </c>
      <c r="AD17" s="182">
        <v>421.7</v>
      </c>
      <c r="AE17" s="182">
        <v>1.61</v>
      </c>
      <c r="AF17" s="185">
        <v>0.2</v>
      </c>
      <c r="AG17" s="182">
        <v>4</v>
      </c>
      <c r="AH17" s="201">
        <v>3</v>
      </c>
      <c r="AI17" s="202">
        <v>2</v>
      </c>
      <c r="AJ17" s="201">
        <v>85</v>
      </c>
      <c r="AK17" s="201">
        <v>3</v>
      </c>
      <c r="AL17" s="201">
        <v>2</v>
      </c>
      <c r="AM17" s="201">
        <v>2</v>
      </c>
      <c r="AN17" s="201"/>
      <c r="AO17" s="201"/>
      <c r="AP17" s="201"/>
      <c r="AQ17" s="201"/>
      <c r="AR17" s="201"/>
      <c r="AS17" s="201"/>
      <c r="AT17" s="201">
        <v>0</v>
      </c>
      <c r="AU17" s="201">
        <v>1</v>
      </c>
      <c r="AV17" s="662"/>
    </row>
    <row r="18" spans="1:48" ht="15.75" customHeight="1">
      <c r="A18" s="664"/>
      <c r="B18" s="670" t="s">
        <v>183</v>
      </c>
      <c r="C18" s="45" t="s">
        <v>214</v>
      </c>
      <c r="D18" s="194">
        <v>42316</v>
      </c>
      <c r="E18" s="194">
        <v>42325</v>
      </c>
      <c r="F18" s="194">
        <v>42114</v>
      </c>
      <c r="G18" s="194">
        <v>42116</v>
      </c>
      <c r="H18" s="194">
        <v>42157</v>
      </c>
      <c r="I18" s="71">
        <v>206</v>
      </c>
      <c r="J18" s="285"/>
      <c r="K18" s="71">
        <v>15.3</v>
      </c>
      <c r="L18" s="71">
        <v>5</v>
      </c>
      <c r="M18" s="71">
        <v>67.19</v>
      </c>
      <c r="N18" s="71">
        <v>84</v>
      </c>
      <c r="O18" s="71">
        <v>3</v>
      </c>
      <c r="P18" s="71">
        <v>28.67</v>
      </c>
      <c r="Q18" s="71">
        <v>46.6</v>
      </c>
      <c r="R18" s="71">
        <v>42.2</v>
      </c>
      <c r="S18" s="186">
        <v>5</v>
      </c>
      <c r="T18" s="186">
        <v>1</v>
      </c>
      <c r="U18" s="186">
        <v>5</v>
      </c>
      <c r="V18" s="186">
        <v>1</v>
      </c>
      <c r="W18" s="186">
        <v>1</v>
      </c>
      <c r="X18" s="186">
        <v>1</v>
      </c>
      <c r="Y18" s="186">
        <v>42.2</v>
      </c>
      <c r="Z18" s="183"/>
      <c r="AA18" s="186">
        <v>11.2</v>
      </c>
      <c r="AB18" s="186">
        <v>10.7</v>
      </c>
      <c r="AC18" s="186">
        <v>11</v>
      </c>
      <c r="AD18" s="186">
        <v>548.33</v>
      </c>
      <c r="AE18" s="186">
        <v>11.52</v>
      </c>
      <c r="AF18" s="187">
        <v>8.22</v>
      </c>
      <c r="AG18" s="186">
        <v>2</v>
      </c>
      <c r="AH18" s="197">
        <v>4</v>
      </c>
      <c r="AI18" s="197">
        <v>2</v>
      </c>
      <c r="AJ18" s="197"/>
      <c r="AK18" s="197">
        <v>1</v>
      </c>
      <c r="AL18" s="197">
        <v>15</v>
      </c>
      <c r="AM18" s="197">
        <v>2</v>
      </c>
      <c r="AN18" s="198"/>
      <c r="AO18" s="198"/>
      <c r="AP18" s="198"/>
      <c r="AQ18" s="198"/>
      <c r="AR18" s="198"/>
      <c r="AS18" s="198"/>
      <c r="AT18" s="197"/>
      <c r="AU18" s="197"/>
      <c r="AV18" s="662"/>
    </row>
    <row r="19" spans="1:48" ht="15.75" customHeight="1">
      <c r="A19" s="664"/>
      <c r="B19" s="670" t="s">
        <v>183</v>
      </c>
      <c r="C19" s="45" t="s">
        <v>116</v>
      </c>
      <c r="D19" s="194">
        <v>42318</v>
      </c>
      <c r="E19" s="194">
        <v>42333</v>
      </c>
      <c r="F19" s="194">
        <v>42113</v>
      </c>
      <c r="G19" s="194">
        <v>42117</v>
      </c>
      <c r="H19" s="194">
        <v>42158</v>
      </c>
      <c r="I19" s="71">
        <v>191</v>
      </c>
      <c r="J19" s="285"/>
      <c r="K19" s="71">
        <v>15.5</v>
      </c>
      <c r="L19" s="71">
        <v>3</v>
      </c>
      <c r="M19" s="71">
        <v>66.5</v>
      </c>
      <c r="N19" s="71">
        <v>87</v>
      </c>
      <c r="O19" s="71">
        <v>4</v>
      </c>
      <c r="P19" s="71">
        <v>32.4</v>
      </c>
      <c r="Q19" s="71">
        <v>40.8</v>
      </c>
      <c r="R19" s="71">
        <v>37.2</v>
      </c>
      <c r="S19" s="182" t="s">
        <v>109</v>
      </c>
      <c r="T19" s="182">
        <v>1</v>
      </c>
      <c r="U19" s="182">
        <v>5</v>
      </c>
      <c r="V19" s="182"/>
      <c r="W19" s="182">
        <v>0</v>
      </c>
      <c r="X19" s="182">
        <v>1</v>
      </c>
      <c r="Y19" s="182">
        <v>37.2</v>
      </c>
      <c r="Z19" s="182">
        <v>779</v>
      </c>
      <c r="AA19" s="71">
        <v>9.64</v>
      </c>
      <c r="AB19" s="71">
        <v>10.23</v>
      </c>
      <c r="AC19" s="71">
        <v>9.94</v>
      </c>
      <c r="AD19" s="71">
        <v>496.83</v>
      </c>
      <c r="AE19" s="71">
        <v>6.85</v>
      </c>
      <c r="AF19" s="188">
        <v>1.2</v>
      </c>
      <c r="AG19" s="71">
        <v>7</v>
      </c>
      <c r="AH19" s="201">
        <v>1</v>
      </c>
      <c r="AI19" s="201">
        <v>3</v>
      </c>
      <c r="AJ19" s="201">
        <v>100</v>
      </c>
      <c r="AK19" s="201">
        <v>1</v>
      </c>
      <c r="AL19" s="201">
        <v>1</v>
      </c>
      <c r="AM19" s="201">
        <v>5</v>
      </c>
      <c r="AN19" s="201">
        <v>100</v>
      </c>
      <c r="AO19" s="201">
        <v>1</v>
      </c>
      <c r="AP19" s="201">
        <v>100</v>
      </c>
      <c r="AQ19" s="201">
        <v>1</v>
      </c>
      <c r="AR19" s="201">
        <v>100</v>
      </c>
      <c r="AS19" s="201">
        <v>1</v>
      </c>
      <c r="AT19" s="201">
        <v>0</v>
      </c>
      <c r="AU19" s="201">
        <v>1</v>
      </c>
      <c r="AV19" s="662"/>
    </row>
    <row r="20" spans="1:48" ht="15.75" customHeight="1">
      <c r="A20" s="664"/>
      <c r="B20" s="670" t="s">
        <v>183</v>
      </c>
      <c r="C20" s="45" t="s">
        <v>355</v>
      </c>
      <c r="D20" s="194">
        <v>42315</v>
      </c>
      <c r="E20" s="194">
        <v>42323</v>
      </c>
      <c r="F20" s="194">
        <v>42112</v>
      </c>
      <c r="G20" s="194">
        <v>42116</v>
      </c>
      <c r="H20" s="194">
        <v>42158</v>
      </c>
      <c r="I20" s="71">
        <v>207</v>
      </c>
      <c r="J20" s="285"/>
      <c r="K20" s="71">
        <v>15.6</v>
      </c>
      <c r="L20" s="71">
        <v>5</v>
      </c>
      <c r="M20" s="71">
        <v>63.7</v>
      </c>
      <c r="N20" s="71">
        <v>89</v>
      </c>
      <c r="O20" s="71">
        <v>4</v>
      </c>
      <c r="P20" s="71">
        <v>29.3</v>
      </c>
      <c r="Q20" s="71">
        <v>36.7</v>
      </c>
      <c r="R20" s="71">
        <v>42.8</v>
      </c>
      <c r="S20" s="182">
        <v>5</v>
      </c>
      <c r="T20" s="182">
        <v>1</v>
      </c>
      <c r="U20" s="182">
        <v>5</v>
      </c>
      <c r="V20" s="182">
        <v>1</v>
      </c>
      <c r="W20" s="182">
        <v>1</v>
      </c>
      <c r="X20" s="182"/>
      <c r="Y20" s="182">
        <v>42.8</v>
      </c>
      <c r="Z20" s="182">
        <v>752</v>
      </c>
      <c r="AA20" s="182">
        <v>8.55</v>
      </c>
      <c r="AB20" s="182">
        <v>9.2</v>
      </c>
      <c r="AC20" s="182">
        <v>8.98</v>
      </c>
      <c r="AD20" s="182">
        <v>445.5</v>
      </c>
      <c r="AE20" s="182">
        <v>7.22</v>
      </c>
      <c r="AF20" s="185">
        <v>5.64</v>
      </c>
      <c r="AG20" s="182">
        <v>5</v>
      </c>
      <c r="AH20" s="201">
        <v>9</v>
      </c>
      <c r="AI20" s="201">
        <v>2</v>
      </c>
      <c r="AJ20" s="201"/>
      <c r="AK20" s="201">
        <v>1</v>
      </c>
      <c r="AL20" s="201"/>
      <c r="AM20" s="201"/>
      <c r="AN20" s="201"/>
      <c r="AO20" s="201"/>
      <c r="AP20" s="201"/>
      <c r="AQ20" s="201"/>
      <c r="AR20" s="201"/>
      <c r="AS20" s="201"/>
      <c r="AT20" s="201"/>
      <c r="AU20" s="201">
        <v>1</v>
      </c>
      <c r="AV20" s="662"/>
    </row>
    <row r="21" spans="1:48" ht="15.75" customHeight="1">
      <c r="A21" s="664"/>
      <c r="B21" s="670" t="s">
        <v>183</v>
      </c>
      <c r="C21" s="45" t="s">
        <v>210</v>
      </c>
      <c r="D21" s="194">
        <v>42314</v>
      </c>
      <c r="E21" s="194">
        <v>42324</v>
      </c>
      <c r="F21" s="194">
        <v>42101</v>
      </c>
      <c r="G21" s="194">
        <v>42103</v>
      </c>
      <c r="H21" s="194">
        <v>42153</v>
      </c>
      <c r="I21" s="71">
        <v>204</v>
      </c>
      <c r="J21" s="285"/>
      <c r="K21" s="71">
        <v>15.7</v>
      </c>
      <c r="L21" s="71">
        <v>3</v>
      </c>
      <c r="M21" s="71">
        <v>91.1</v>
      </c>
      <c r="N21" s="71">
        <v>90.8</v>
      </c>
      <c r="O21" s="71">
        <v>3</v>
      </c>
      <c r="P21" s="71">
        <v>30.9</v>
      </c>
      <c r="Q21" s="71">
        <v>34.2</v>
      </c>
      <c r="R21" s="71">
        <v>44.5</v>
      </c>
      <c r="S21" s="186">
        <v>5</v>
      </c>
      <c r="T21" s="186">
        <v>1</v>
      </c>
      <c r="U21" s="186">
        <v>1</v>
      </c>
      <c r="V21" s="186">
        <v>3</v>
      </c>
      <c r="W21" s="182">
        <v>0</v>
      </c>
      <c r="X21" s="186">
        <v>1</v>
      </c>
      <c r="Y21" s="182">
        <v>44.5</v>
      </c>
      <c r="Z21" s="183"/>
      <c r="AA21" s="186">
        <v>10.5</v>
      </c>
      <c r="AB21" s="186">
        <v>11</v>
      </c>
      <c r="AC21" s="186">
        <v>10.3</v>
      </c>
      <c r="AD21" s="186">
        <v>529.9</v>
      </c>
      <c r="AE21" s="186">
        <v>3.5</v>
      </c>
      <c r="AF21" s="184">
        <v>-0.3</v>
      </c>
      <c r="AG21" s="186">
        <v>11</v>
      </c>
      <c r="AH21" s="197">
        <v>0.6</v>
      </c>
      <c r="AI21" s="197">
        <v>2</v>
      </c>
      <c r="AJ21" s="197">
        <v>0</v>
      </c>
      <c r="AK21" s="197">
        <v>1</v>
      </c>
      <c r="AL21" s="197">
        <v>10</v>
      </c>
      <c r="AM21" s="197">
        <v>2</v>
      </c>
      <c r="AN21" s="197">
        <v>0</v>
      </c>
      <c r="AO21" s="197">
        <v>1</v>
      </c>
      <c r="AP21" s="198"/>
      <c r="AQ21" s="198"/>
      <c r="AR21" s="197">
        <v>2</v>
      </c>
      <c r="AS21" s="197">
        <v>1</v>
      </c>
      <c r="AT21" s="197">
        <v>0</v>
      </c>
      <c r="AU21" s="197">
        <v>1</v>
      </c>
      <c r="AV21" s="662"/>
    </row>
    <row r="22" spans="1:48" ht="15.75" customHeight="1">
      <c r="A22" s="664"/>
      <c r="B22" s="670" t="s">
        <v>183</v>
      </c>
      <c r="C22" s="45" t="s">
        <v>217</v>
      </c>
      <c r="D22" s="194">
        <v>42315</v>
      </c>
      <c r="E22" s="194">
        <v>42326</v>
      </c>
      <c r="F22" s="194">
        <v>42116</v>
      </c>
      <c r="G22" s="194">
        <v>42121</v>
      </c>
      <c r="H22" s="194">
        <v>42162</v>
      </c>
      <c r="I22" s="71">
        <v>213</v>
      </c>
      <c r="J22" s="285"/>
      <c r="K22" s="71">
        <v>17.96</v>
      </c>
      <c r="L22" s="71">
        <v>3</v>
      </c>
      <c r="M22" s="71">
        <v>76.12</v>
      </c>
      <c r="N22" s="71">
        <v>79.3</v>
      </c>
      <c r="O22" s="71">
        <v>4</v>
      </c>
      <c r="P22" s="71">
        <v>36.31</v>
      </c>
      <c r="Q22" s="71">
        <v>31.9</v>
      </c>
      <c r="R22" s="71">
        <v>38.1</v>
      </c>
      <c r="S22" s="182">
        <v>5</v>
      </c>
      <c r="T22" s="182">
        <v>1</v>
      </c>
      <c r="U22" s="182">
        <v>5</v>
      </c>
      <c r="V22" s="182">
        <v>1</v>
      </c>
      <c r="W22" s="182">
        <v>0</v>
      </c>
      <c r="X22" s="182">
        <v>5</v>
      </c>
      <c r="Y22" s="182">
        <v>38.1</v>
      </c>
      <c r="Z22" s="182">
        <v>813</v>
      </c>
      <c r="AA22" s="182">
        <v>8.5</v>
      </c>
      <c r="AB22" s="182">
        <v>9.1</v>
      </c>
      <c r="AC22" s="182">
        <v>8.7</v>
      </c>
      <c r="AD22" s="182">
        <v>438.6</v>
      </c>
      <c r="AE22" s="182">
        <v>1.32</v>
      </c>
      <c r="AF22" s="185">
        <v>3.32</v>
      </c>
      <c r="AG22" s="182">
        <v>6</v>
      </c>
      <c r="AH22" s="201"/>
      <c r="AI22" s="201" t="s">
        <v>361</v>
      </c>
      <c r="AJ22" s="201"/>
      <c r="AK22" s="201" t="s">
        <v>361</v>
      </c>
      <c r="AL22" s="201"/>
      <c r="AM22" s="201" t="s">
        <v>360</v>
      </c>
      <c r="AN22" s="198"/>
      <c r="AO22" s="198"/>
      <c r="AP22" s="201" t="s">
        <v>358</v>
      </c>
      <c r="AQ22" s="201"/>
      <c r="AR22" s="201" t="s">
        <v>358</v>
      </c>
      <c r="AS22" s="198"/>
      <c r="AT22" s="201">
        <v>30</v>
      </c>
      <c r="AU22" s="201">
        <v>2</v>
      </c>
      <c r="AV22" s="662"/>
    </row>
    <row r="23" spans="1:48" ht="15.75" customHeight="1">
      <c r="A23" s="664"/>
      <c r="B23" s="670" t="s">
        <v>183</v>
      </c>
      <c r="C23" s="45" t="s">
        <v>212</v>
      </c>
      <c r="D23" s="194">
        <v>42304</v>
      </c>
      <c r="E23" s="194">
        <v>42313</v>
      </c>
      <c r="F23" s="194">
        <v>42110</v>
      </c>
      <c r="G23" s="194">
        <v>42112</v>
      </c>
      <c r="H23" s="194">
        <v>42156</v>
      </c>
      <c r="I23" s="71">
        <v>217</v>
      </c>
      <c r="J23" s="285"/>
      <c r="K23" s="71">
        <v>17.33</v>
      </c>
      <c r="L23" s="71">
        <v>5</v>
      </c>
      <c r="M23" s="71">
        <v>77.78</v>
      </c>
      <c r="N23" s="71">
        <v>86</v>
      </c>
      <c r="O23" s="71">
        <v>3</v>
      </c>
      <c r="P23" s="71">
        <v>31.16</v>
      </c>
      <c r="Q23" s="71">
        <v>35.53</v>
      </c>
      <c r="R23" s="71">
        <v>46.78</v>
      </c>
      <c r="S23" s="186">
        <v>5</v>
      </c>
      <c r="T23" s="186">
        <v>1</v>
      </c>
      <c r="U23" s="186">
        <v>5</v>
      </c>
      <c r="V23" s="186">
        <v>1</v>
      </c>
      <c r="W23" s="186">
        <v>2</v>
      </c>
      <c r="X23" s="186">
        <v>3</v>
      </c>
      <c r="Y23" s="182">
        <v>46.78</v>
      </c>
      <c r="Z23" s="183"/>
      <c r="AA23" s="182">
        <v>10.55</v>
      </c>
      <c r="AB23" s="182">
        <v>10.1</v>
      </c>
      <c r="AC23" s="182">
        <v>10.25</v>
      </c>
      <c r="AD23" s="182">
        <v>515</v>
      </c>
      <c r="AE23" s="182">
        <v>3.17</v>
      </c>
      <c r="AF23" s="185">
        <v>0</v>
      </c>
      <c r="AG23" s="182">
        <v>10</v>
      </c>
      <c r="AH23" s="201"/>
      <c r="AI23" s="197">
        <v>2</v>
      </c>
      <c r="AJ23" s="197"/>
      <c r="AK23" s="197">
        <v>2</v>
      </c>
      <c r="AL23" s="197"/>
      <c r="AM23" s="197">
        <v>2</v>
      </c>
      <c r="AN23" s="197"/>
      <c r="AO23" s="198"/>
      <c r="AP23" s="198"/>
      <c r="AQ23" s="198"/>
      <c r="AR23" s="198"/>
      <c r="AS23" s="197">
        <v>1</v>
      </c>
      <c r="AT23" s="197"/>
      <c r="AU23" s="197">
        <v>1</v>
      </c>
      <c r="AV23" s="662"/>
    </row>
    <row r="24" spans="1:48" ht="15.75" customHeight="1">
      <c r="A24" s="664"/>
      <c r="B24" s="670" t="s">
        <v>183</v>
      </c>
      <c r="C24" s="45" t="s">
        <v>208</v>
      </c>
      <c r="D24" s="194">
        <v>42304</v>
      </c>
      <c r="E24" s="194">
        <v>42314</v>
      </c>
      <c r="F24" s="194">
        <v>42107</v>
      </c>
      <c r="G24" s="194">
        <v>42109</v>
      </c>
      <c r="H24" s="194">
        <v>42155</v>
      </c>
      <c r="I24" s="71">
        <v>214</v>
      </c>
      <c r="J24" s="285"/>
      <c r="K24" s="71">
        <v>15.5</v>
      </c>
      <c r="L24" s="71" t="s">
        <v>100</v>
      </c>
      <c r="M24" s="71">
        <v>59.8</v>
      </c>
      <c r="N24" s="71">
        <v>87</v>
      </c>
      <c r="O24" s="16"/>
      <c r="P24" s="71">
        <v>29.95</v>
      </c>
      <c r="Q24" s="71">
        <v>38.5</v>
      </c>
      <c r="R24" s="71">
        <v>41.25</v>
      </c>
      <c r="S24" s="186">
        <v>5</v>
      </c>
      <c r="T24" s="186">
        <v>1</v>
      </c>
      <c r="U24" s="186">
        <v>5</v>
      </c>
      <c r="V24" s="186">
        <v>3</v>
      </c>
      <c r="W24" s="186">
        <v>3</v>
      </c>
      <c r="X24" s="183"/>
      <c r="Y24" s="186">
        <v>41.25</v>
      </c>
      <c r="Z24" s="186">
        <v>752</v>
      </c>
      <c r="AA24" s="182">
        <v>8.15</v>
      </c>
      <c r="AB24" s="182">
        <v>8.96</v>
      </c>
      <c r="AC24" s="182">
        <v>7.45</v>
      </c>
      <c r="AD24" s="182">
        <v>409.33</v>
      </c>
      <c r="AE24" s="182">
        <v>5.09</v>
      </c>
      <c r="AF24" s="185">
        <v>0.05</v>
      </c>
      <c r="AG24" s="182">
        <v>7</v>
      </c>
      <c r="AH24" s="197">
        <v>2</v>
      </c>
      <c r="AI24" s="199">
        <v>42038</v>
      </c>
      <c r="AJ24" s="197">
        <v>5</v>
      </c>
      <c r="AK24" s="197">
        <v>2</v>
      </c>
      <c r="AL24" s="197"/>
      <c r="AM24" s="197"/>
      <c r="AN24" s="201"/>
      <c r="AO24" s="201"/>
      <c r="AP24" s="197"/>
      <c r="AQ24" s="197"/>
      <c r="AR24" s="197"/>
      <c r="AS24" s="197"/>
      <c r="AT24" s="197"/>
      <c r="AU24" s="197"/>
      <c r="AV24" s="662"/>
    </row>
    <row r="25" spans="1:48" ht="15.75" customHeight="1">
      <c r="A25" s="664"/>
      <c r="B25" s="670" t="s">
        <v>183</v>
      </c>
      <c r="C25" s="45" t="s">
        <v>215</v>
      </c>
      <c r="D25" s="194">
        <v>42304</v>
      </c>
      <c r="E25" s="194">
        <v>42313</v>
      </c>
      <c r="F25" s="194">
        <v>42109</v>
      </c>
      <c r="G25" s="194">
        <v>42111</v>
      </c>
      <c r="H25" s="194">
        <v>42156</v>
      </c>
      <c r="I25" s="71">
        <v>213</v>
      </c>
      <c r="J25" s="285"/>
      <c r="K25" s="71">
        <v>17.1</v>
      </c>
      <c r="L25" s="71">
        <v>3</v>
      </c>
      <c r="M25" s="71">
        <v>117.1</v>
      </c>
      <c r="N25" s="71">
        <v>91.1</v>
      </c>
      <c r="O25" s="71">
        <v>4</v>
      </c>
      <c r="P25" s="195">
        <v>35.4</v>
      </c>
      <c r="Q25" s="195">
        <v>36.8</v>
      </c>
      <c r="R25" s="195">
        <v>39.32</v>
      </c>
      <c r="S25" s="186">
        <v>5</v>
      </c>
      <c r="T25" s="186">
        <v>1</v>
      </c>
      <c r="U25" s="186">
        <v>5</v>
      </c>
      <c r="V25" s="186">
        <v>1</v>
      </c>
      <c r="W25" s="186">
        <v>5</v>
      </c>
      <c r="X25" s="186">
        <v>1</v>
      </c>
      <c r="Y25" s="182">
        <v>39.32</v>
      </c>
      <c r="Z25" s="186">
        <v>781</v>
      </c>
      <c r="AA25" s="182">
        <v>10.11</v>
      </c>
      <c r="AB25" s="182">
        <v>9.99</v>
      </c>
      <c r="AC25" s="182">
        <v>9.98</v>
      </c>
      <c r="AD25" s="182">
        <v>501.3</v>
      </c>
      <c r="AE25" s="182">
        <v>3.37</v>
      </c>
      <c r="AF25" s="185">
        <v>5.83</v>
      </c>
      <c r="AG25" s="182">
        <v>3</v>
      </c>
      <c r="AH25" s="200">
        <v>0.79</v>
      </c>
      <c r="AI25" s="201">
        <v>2</v>
      </c>
      <c r="AJ25" s="200">
        <v>0</v>
      </c>
      <c r="AK25" s="201">
        <v>1</v>
      </c>
      <c r="AL25" s="197">
        <v>20</v>
      </c>
      <c r="AM25" s="199">
        <v>42006</v>
      </c>
      <c r="AN25" s="198"/>
      <c r="AO25" s="198"/>
      <c r="AP25" s="198"/>
      <c r="AQ25" s="198"/>
      <c r="AR25" s="197">
        <v>30</v>
      </c>
      <c r="AS25" s="197">
        <v>2</v>
      </c>
      <c r="AT25" s="197">
        <v>0</v>
      </c>
      <c r="AU25" s="197">
        <v>1</v>
      </c>
      <c r="AV25" s="662"/>
    </row>
    <row r="26" spans="1:48" ht="15.75" customHeight="1">
      <c r="A26" s="665"/>
      <c r="B26" s="670"/>
      <c r="C26" s="78" t="s">
        <v>356</v>
      </c>
      <c r="D26" s="196"/>
      <c r="E26" s="196"/>
      <c r="F26" s="196"/>
      <c r="G26" s="196"/>
      <c r="H26" s="196"/>
      <c r="I26" s="53">
        <f>AVERAGE(I15:I25)</f>
        <v>205</v>
      </c>
      <c r="J26" s="285"/>
      <c r="K26" s="53">
        <f>AVERAGE(K15:K25)</f>
        <v>15.81272727272727</v>
      </c>
      <c r="L26" s="53"/>
      <c r="M26" s="53">
        <f>AVERAGE(M15:M25)</f>
        <v>72.41818181818181</v>
      </c>
      <c r="N26" s="53">
        <f>AVERAGE(N15:N25)</f>
        <v>85.93636363636364</v>
      </c>
      <c r="O26" s="53"/>
      <c r="P26" s="53">
        <f>AVERAGE(P15:P25)</f>
        <v>31.35181818181818</v>
      </c>
      <c r="Q26" s="53">
        <f>AVERAGE(Q15:Q25)</f>
        <v>37.808181818181815</v>
      </c>
      <c r="R26" s="53">
        <f>AVERAGE(R15:R25)</f>
        <v>41.55636363636364</v>
      </c>
      <c r="S26" s="189"/>
      <c r="T26" s="189"/>
      <c r="U26" s="189"/>
      <c r="V26" s="189"/>
      <c r="W26" s="189"/>
      <c r="X26" s="189"/>
      <c r="Y26" s="53">
        <f aca="true" t="shared" si="2" ref="Y26:AD26">AVERAGE(Y15:Y25)</f>
        <v>41.55636363636364</v>
      </c>
      <c r="Z26" s="53">
        <f t="shared" si="2"/>
        <v>806.0357142857143</v>
      </c>
      <c r="AA26" s="54">
        <f t="shared" si="2"/>
        <v>9.426363636363636</v>
      </c>
      <c r="AB26" s="54">
        <f t="shared" si="2"/>
        <v>9.646727272727272</v>
      </c>
      <c r="AC26" s="54">
        <f t="shared" si="2"/>
        <v>9.351909090909091</v>
      </c>
      <c r="AD26" s="54">
        <f t="shared" si="2"/>
        <v>473.7627272727273</v>
      </c>
      <c r="AE26" s="53">
        <f>(AD26-444.42)/444.42*100</f>
        <v>6.602476772586136</v>
      </c>
      <c r="AF26" s="190">
        <f>(AD26-450.72)/450.72*100</f>
        <v>5.112426178720112</v>
      </c>
      <c r="AG26" s="191">
        <v>1</v>
      </c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662"/>
    </row>
    <row r="27" spans="1:48" ht="13.5" customHeight="1">
      <c r="A27" s="666" t="s">
        <v>400</v>
      </c>
      <c r="B27" s="669" t="s">
        <v>390</v>
      </c>
      <c r="C27" s="56" t="s">
        <v>135</v>
      </c>
      <c r="D27" s="194">
        <v>42679</v>
      </c>
      <c r="E27" s="194">
        <v>42686</v>
      </c>
      <c r="F27" s="194">
        <v>42465</v>
      </c>
      <c r="G27" s="194">
        <v>42467</v>
      </c>
      <c r="H27" s="194">
        <v>42515</v>
      </c>
      <c r="I27" s="58">
        <v>196</v>
      </c>
      <c r="J27" s="58">
        <v>12.1</v>
      </c>
      <c r="K27" s="58">
        <v>5</v>
      </c>
      <c r="L27" s="58">
        <v>80.2</v>
      </c>
      <c r="M27" s="58">
        <v>2</v>
      </c>
      <c r="N27" s="58">
        <v>23.8</v>
      </c>
      <c r="O27" s="58">
        <v>58.9</v>
      </c>
      <c r="P27" s="58">
        <v>39.1</v>
      </c>
      <c r="Q27" s="285"/>
      <c r="R27" s="285"/>
      <c r="S27" s="58">
        <v>5</v>
      </c>
      <c r="T27" s="58">
        <v>1</v>
      </c>
      <c r="U27" s="58">
        <v>1</v>
      </c>
      <c r="V27" s="192" t="s">
        <v>357</v>
      </c>
      <c r="W27" s="58">
        <v>0</v>
      </c>
      <c r="X27" s="56" t="s">
        <v>133</v>
      </c>
      <c r="Y27" s="58">
        <v>40.1</v>
      </c>
      <c r="Z27" s="58">
        <v>705.3</v>
      </c>
      <c r="AA27" s="58">
        <v>91.7</v>
      </c>
      <c r="AB27" s="58">
        <v>81.4</v>
      </c>
      <c r="AC27" s="58">
        <v>86.55</v>
      </c>
      <c r="AD27" s="58">
        <v>360.6</v>
      </c>
      <c r="AE27" s="58">
        <v>1.35</v>
      </c>
      <c r="AF27" s="285"/>
      <c r="AG27" s="58">
        <v>2</v>
      </c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662"/>
    </row>
    <row r="28" spans="1:48" ht="13.5" customHeight="1">
      <c r="A28" s="667"/>
      <c r="B28" s="669"/>
      <c r="C28" s="56" t="s">
        <v>134</v>
      </c>
      <c r="D28" s="194">
        <v>42719</v>
      </c>
      <c r="E28" s="194">
        <v>42375</v>
      </c>
      <c r="F28" s="194">
        <v>42480</v>
      </c>
      <c r="G28" s="194">
        <v>42485</v>
      </c>
      <c r="H28" s="194">
        <v>42524</v>
      </c>
      <c r="I28" s="58">
        <v>168</v>
      </c>
      <c r="J28" s="58">
        <v>18.9</v>
      </c>
      <c r="K28" s="58">
        <v>5</v>
      </c>
      <c r="L28" s="58">
        <v>68.9</v>
      </c>
      <c r="M28" s="58">
        <v>3</v>
      </c>
      <c r="N28" s="58">
        <v>21.03</v>
      </c>
      <c r="O28" s="58">
        <v>42.53</v>
      </c>
      <c r="P28" s="58">
        <v>43.2</v>
      </c>
      <c r="Q28" s="285"/>
      <c r="R28" s="285"/>
      <c r="S28" s="58">
        <v>5</v>
      </c>
      <c r="T28" s="58">
        <v>1</v>
      </c>
      <c r="U28" s="58">
        <v>5</v>
      </c>
      <c r="V28" s="58">
        <v>3</v>
      </c>
      <c r="W28" s="58">
        <v>0</v>
      </c>
      <c r="X28" s="58">
        <v>1</v>
      </c>
      <c r="Y28" s="58">
        <v>41.7</v>
      </c>
      <c r="Z28" s="58"/>
      <c r="AA28" s="58">
        <v>112.9</v>
      </c>
      <c r="AB28" s="58">
        <v>113.9</v>
      </c>
      <c r="AC28" s="58">
        <v>113.4</v>
      </c>
      <c r="AD28" s="58">
        <v>378</v>
      </c>
      <c r="AE28" s="58">
        <v>5.1</v>
      </c>
      <c r="AF28" s="285"/>
      <c r="AG28" s="58">
        <v>1</v>
      </c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662"/>
    </row>
    <row r="29" spans="1:48" ht="13.5" customHeight="1">
      <c r="A29" s="667"/>
      <c r="B29" s="669"/>
      <c r="C29" s="56" t="s">
        <v>131</v>
      </c>
      <c r="D29" s="194">
        <v>42676</v>
      </c>
      <c r="E29" s="194">
        <v>42688</v>
      </c>
      <c r="F29" s="194">
        <v>42467</v>
      </c>
      <c r="G29" s="194">
        <v>42469</v>
      </c>
      <c r="H29" s="194">
        <v>42521</v>
      </c>
      <c r="I29" s="58">
        <v>212</v>
      </c>
      <c r="J29" s="58">
        <v>17.1</v>
      </c>
      <c r="K29" s="58">
        <v>3</v>
      </c>
      <c r="L29" s="58">
        <v>89.3</v>
      </c>
      <c r="M29" s="58">
        <v>2</v>
      </c>
      <c r="N29" s="58">
        <v>30.61</v>
      </c>
      <c r="O29" s="58">
        <v>52.69</v>
      </c>
      <c r="P29" s="58">
        <v>32.23</v>
      </c>
      <c r="Q29" s="285"/>
      <c r="R29" s="285"/>
      <c r="S29" s="58">
        <v>5</v>
      </c>
      <c r="T29" s="58">
        <v>1</v>
      </c>
      <c r="U29" s="58">
        <v>5</v>
      </c>
      <c r="V29" s="58">
        <v>3</v>
      </c>
      <c r="W29" s="58">
        <v>0</v>
      </c>
      <c r="X29" s="56" t="s">
        <v>133</v>
      </c>
      <c r="Y29" s="58">
        <v>41.75</v>
      </c>
      <c r="Z29" s="58"/>
      <c r="AA29" s="58">
        <v>122.92</v>
      </c>
      <c r="AB29" s="58">
        <v>120.06</v>
      </c>
      <c r="AC29" s="58">
        <v>121.49</v>
      </c>
      <c r="AD29" s="58">
        <v>403.35</v>
      </c>
      <c r="AE29" s="58">
        <v>5.8</v>
      </c>
      <c r="AF29" s="285"/>
      <c r="AG29" s="58">
        <v>2</v>
      </c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662"/>
    </row>
    <row r="30" spans="1:48" ht="13.5" customHeight="1">
      <c r="A30" s="667"/>
      <c r="B30" s="669"/>
      <c r="C30" s="56" t="s">
        <v>141</v>
      </c>
      <c r="D30" s="194">
        <v>42671</v>
      </c>
      <c r="E30" s="194">
        <v>42678</v>
      </c>
      <c r="F30" s="194">
        <v>42469</v>
      </c>
      <c r="G30" s="194">
        <v>42471</v>
      </c>
      <c r="H30" s="194">
        <v>42520</v>
      </c>
      <c r="I30" s="58">
        <v>215</v>
      </c>
      <c r="J30" s="58">
        <v>16.2</v>
      </c>
      <c r="K30" s="58">
        <v>5</v>
      </c>
      <c r="L30" s="58">
        <v>85</v>
      </c>
      <c r="M30" s="58">
        <v>3</v>
      </c>
      <c r="N30" s="58">
        <v>29.5</v>
      </c>
      <c r="O30" s="58">
        <v>48.68</v>
      </c>
      <c r="P30" s="58">
        <v>43.8</v>
      </c>
      <c r="Q30" s="285"/>
      <c r="R30" s="285"/>
      <c r="S30" s="58">
        <v>5</v>
      </c>
      <c r="T30" s="58">
        <v>1</v>
      </c>
      <c r="U30" s="58">
        <v>5</v>
      </c>
      <c r="V30" s="58">
        <v>3</v>
      </c>
      <c r="W30" s="58"/>
      <c r="X30" s="58">
        <v>1</v>
      </c>
      <c r="Y30" s="58">
        <v>42.7</v>
      </c>
      <c r="Z30" s="58"/>
      <c r="AA30" s="58">
        <v>132.45</v>
      </c>
      <c r="AB30" s="58">
        <v>138.2</v>
      </c>
      <c r="AC30" s="58">
        <v>135.33</v>
      </c>
      <c r="AD30" s="58">
        <v>538.93</v>
      </c>
      <c r="AE30" s="58">
        <v>2.81</v>
      </c>
      <c r="AF30" s="285"/>
      <c r="AG30" s="58">
        <v>2</v>
      </c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662"/>
    </row>
    <row r="31" spans="1:48" ht="13.5" customHeight="1">
      <c r="A31" s="667"/>
      <c r="B31" s="669"/>
      <c r="C31" s="56" t="s">
        <v>139</v>
      </c>
      <c r="D31" s="194">
        <v>42679</v>
      </c>
      <c r="E31" s="194">
        <v>42688</v>
      </c>
      <c r="F31" s="194">
        <v>42475</v>
      </c>
      <c r="G31" s="194">
        <v>42477</v>
      </c>
      <c r="H31" s="194">
        <v>42523</v>
      </c>
      <c r="I31" s="58">
        <v>210</v>
      </c>
      <c r="J31" s="58">
        <v>15.3</v>
      </c>
      <c r="K31" s="58">
        <v>5</v>
      </c>
      <c r="L31" s="58">
        <v>80.2</v>
      </c>
      <c r="M31" s="58">
        <v>2</v>
      </c>
      <c r="N31" s="58">
        <v>30.7</v>
      </c>
      <c r="O31" s="58">
        <v>52.48</v>
      </c>
      <c r="P31" s="58">
        <v>41.6</v>
      </c>
      <c r="Q31" s="285"/>
      <c r="R31" s="285"/>
      <c r="S31" s="58">
        <v>5</v>
      </c>
      <c r="T31" s="58">
        <v>1</v>
      </c>
      <c r="U31" s="58">
        <v>2</v>
      </c>
      <c r="V31" s="58"/>
      <c r="W31" s="58"/>
      <c r="X31" s="58">
        <v>1</v>
      </c>
      <c r="Y31" s="58">
        <v>41.9</v>
      </c>
      <c r="Z31" s="58">
        <v>741.5</v>
      </c>
      <c r="AA31" s="58">
        <v>87.4</v>
      </c>
      <c r="AB31" s="58">
        <v>86.5</v>
      </c>
      <c r="AC31" s="58">
        <v>87</v>
      </c>
      <c r="AD31" s="58">
        <v>435.2</v>
      </c>
      <c r="AE31" s="58">
        <v>3.89</v>
      </c>
      <c r="AF31" s="285"/>
      <c r="AG31" s="58">
        <v>2</v>
      </c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662"/>
    </row>
    <row r="32" spans="1:48" ht="13.5" customHeight="1">
      <c r="A32" s="667"/>
      <c r="B32" s="669"/>
      <c r="C32" s="56" t="s">
        <v>140</v>
      </c>
      <c r="D32" s="194">
        <v>42678</v>
      </c>
      <c r="E32" s="194">
        <v>42686</v>
      </c>
      <c r="F32" s="194">
        <v>42471</v>
      </c>
      <c r="G32" s="194">
        <v>42474</v>
      </c>
      <c r="H32" s="194">
        <v>42521</v>
      </c>
      <c r="I32" s="58">
        <v>209</v>
      </c>
      <c r="J32" s="58">
        <v>18.6</v>
      </c>
      <c r="K32" s="58">
        <v>5</v>
      </c>
      <c r="L32" s="58">
        <v>84</v>
      </c>
      <c r="M32" s="58">
        <v>3</v>
      </c>
      <c r="N32" s="58">
        <v>33.8</v>
      </c>
      <c r="O32" s="58">
        <v>39.3</v>
      </c>
      <c r="P32" s="58">
        <v>38.5</v>
      </c>
      <c r="Q32" s="285"/>
      <c r="R32" s="285"/>
      <c r="S32" s="58">
        <v>5</v>
      </c>
      <c r="T32" s="58">
        <v>1</v>
      </c>
      <c r="U32" s="58">
        <v>5</v>
      </c>
      <c r="V32" s="58">
        <v>3</v>
      </c>
      <c r="W32" s="58">
        <v>0</v>
      </c>
      <c r="X32" s="58">
        <v>1</v>
      </c>
      <c r="Y32" s="58">
        <v>39.2</v>
      </c>
      <c r="Z32" s="58">
        <v>776</v>
      </c>
      <c r="AA32" s="58">
        <v>113.3</v>
      </c>
      <c r="AB32" s="58">
        <v>114.7</v>
      </c>
      <c r="AC32" s="58">
        <v>114</v>
      </c>
      <c r="AD32" s="58">
        <v>506.69</v>
      </c>
      <c r="AE32" s="58">
        <v>6</v>
      </c>
      <c r="AF32" s="285"/>
      <c r="AG32" s="58">
        <v>2</v>
      </c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662"/>
    </row>
    <row r="33" spans="1:48" ht="13.5" customHeight="1">
      <c r="A33" s="667"/>
      <c r="B33" s="669"/>
      <c r="C33" s="56" t="s">
        <v>136</v>
      </c>
      <c r="D33" s="194">
        <v>42684</v>
      </c>
      <c r="E33" s="194">
        <v>42695</v>
      </c>
      <c r="F33" s="194">
        <v>42471</v>
      </c>
      <c r="G33" s="194">
        <v>42473</v>
      </c>
      <c r="H33" s="194">
        <v>42521</v>
      </c>
      <c r="I33" s="58">
        <v>202</v>
      </c>
      <c r="J33" s="58">
        <v>14.5</v>
      </c>
      <c r="K33" s="58">
        <v>3</v>
      </c>
      <c r="L33" s="58">
        <v>83.4</v>
      </c>
      <c r="M33" s="58">
        <v>3</v>
      </c>
      <c r="N33" s="58">
        <v>31.2</v>
      </c>
      <c r="O33" s="58">
        <v>55.71</v>
      </c>
      <c r="P33" s="58">
        <v>40.7</v>
      </c>
      <c r="Q33" s="285"/>
      <c r="R33" s="285"/>
      <c r="S33" s="58">
        <v>5</v>
      </c>
      <c r="T33" s="58">
        <v>1</v>
      </c>
      <c r="U33" s="58">
        <v>5</v>
      </c>
      <c r="V33" s="58">
        <v>3</v>
      </c>
      <c r="W33" s="58">
        <v>1.2</v>
      </c>
      <c r="X33" s="58">
        <v>5</v>
      </c>
      <c r="Y33" s="58">
        <v>46.5</v>
      </c>
      <c r="Z33" s="58"/>
      <c r="AA33" s="58">
        <v>138.2</v>
      </c>
      <c r="AB33" s="58">
        <v>145.8</v>
      </c>
      <c r="AC33" s="58">
        <v>142</v>
      </c>
      <c r="AD33" s="58">
        <v>525.9</v>
      </c>
      <c r="AE33" s="58">
        <v>2.1</v>
      </c>
      <c r="AF33" s="285"/>
      <c r="AG33" s="58">
        <v>2</v>
      </c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662"/>
    </row>
    <row r="34" spans="1:48" ht="13.5" customHeight="1">
      <c r="A34" s="667"/>
      <c r="B34" s="669"/>
      <c r="C34" s="56" t="s">
        <v>391</v>
      </c>
      <c r="D34" s="194">
        <v>42672</v>
      </c>
      <c r="E34" s="194">
        <v>42679</v>
      </c>
      <c r="F34" s="194">
        <v>42470</v>
      </c>
      <c r="G34" s="194">
        <v>42472</v>
      </c>
      <c r="H34" s="194">
        <v>42516</v>
      </c>
      <c r="I34" s="58">
        <v>211</v>
      </c>
      <c r="J34" s="58">
        <v>17.8</v>
      </c>
      <c r="K34" s="58">
        <v>5</v>
      </c>
      <c r="L34" s="58">
        <v>93.6</v>
      </c>
      <c r="M34" s="58">
        <v>3</v>
      </c>
      <c r="N34" s="58">
        <v>29.68</v>
      </c>
      <c r="O34" s="58">
        <v>41.01</v>
      </c>
      <c r="P34" s="58">
        <v>43.2</v>
      </c>
      <c r="Q34" s="285"/>
      <c r="R34" s="285"/>
      <c r="S34" s="58">
        <v>5</v>
      </c>
      <c r="T34" s="58">
        <v>1</v>
      </c>
      <c r="U34" s="58">
        <v>5</v>
      </c>
      <c r="V34" s="58">
        <v>1</v>
      </c>
      <c r="W34" s="58">
        <v>0</v>
      </c>
      <c r="X34" s="58">
        <v>1</v>
      </c>
      <c r="Y34" s="58">
        <v>42.57</v>
      </c>
      <c r="Z34" s="58">
        <v>706.12</v>
      </c>
      <c r="AA34" s="58">
        <v>101.69</v>
      </c>
      <c r="AB34" s="58">
        <v>100.29</v>
      </c>
      <c r="AC34" s="58">
        <v>100.99</v>
      </c>
      <c r="AD34" s="58">
        <v>449.07</v>
      </c>
      <c r="AE34" s="58">
        <v>3.22</v>
      </c>
      <c r="AF34" s="285"/>
      <c r="AG34" s="58">
        <v>2</v>
      </c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662"/>
    </row>
    <row r="35" spans="1:48" ht="13.5" customHeight="1">
      <c r="A35" s="667"/>
      <c r="B35" s="669"/>
      <c r="C35" s="56" t="s">
        <v>137</v>
      </c>
      <c r="D35" s="194">
        <v>42681</v>
      </c>
      <c r="E35" s="194">
        <v>42689</v>
      </c>
      <c r="F35" s="194">
        <v>42471</v>
      </c>
      <c r="G35" s="194">
        <v>42474</v>
      </c>
      <c r="H35" s="194">
        <v>42519</v>
      </c>
      <c r="I35" s="58">
        <v>203</v>
      </c>
      <c r="J35" s="58">
        <v>15.2</v>
      </c>
      <c r="K35" s="58">
        <v>5</v>
      </c>
      <c r="L35" s="58">
        <v>90</v>
      </c>
      <c r="M35" s="58">
        <v>2</v>
      </c>
      <c r="N35" s="58">
        <v>27.7</v>
      </c>
      <c r="O35" s="58">
        <v>42.75</v>
      </c>
      <c r="P35" s="58">
        <v>36.9</v>
      </c>
      <c r="Q35" s="285"/>
      <c r="R35" s="285"/>
      <c r="S35" s="58">
        <v>5</v>
      </c>
      <c r="T35" s="58">
        <v>1</v>
      </c>
      <c r="U35" s="58">
        <v>5</v>
      </c>
      <c r="V35" s="58">
        <v>1</v>
      </c>
      <c r="W35" s="58">
        <v>0</v>
      </c>
      <c r="X35" s="58">
        <v>1</v>
      </c>
      <c r="Y35" s="58">
        <v>41.5</v>
      </c>
      <c r="Z35" s="58">
        <v>754</v>
      </c>
      <c r="AA35" s="58">
        <v>99.7</v>
      </c>
      <c r="AB35" s="58">
        <v>110</v>
      </c>
      <c r="AC35" s="58">
        <v>104.85</v>
      </c>
      <c r="AD35" s="58">
        <v>419.4</v>
      </c>
      <c r="AE35" s="58">
        <v>3.86</v>
      </c>
      <c r="AF35" s="285"/>
      <c r="AG35" s="58">
        <v>2</v>
      </c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662"/>
    </row>
    <row r="36" spans="1:48" ht="13.5" customHeight="1">
      <c r="A36" s="667"/>
      <c r="B36" s="669"/>
      <c r="C36" s="56" t="s">
        <v>392</v>
      </c>
      <c r="D36" s="194">
        <v>42676</v>
      </c>
      <c r="E36" s="194">
        <v>42684</v>
      </c>
      <c r="F36" s="194">
        <v>42473</v>
      </c>
      <c r="G36" s="194">
        <v>42476</v>
      </c>
      <c r="H36" s="194">
        <v>42525</v>
      </c>
      <c r="I36" s="58">
        <v>216</v>
      </c>
      <c r="J36" s="58">
        <v>18.27</v>
      </c>
      <c r="K36" s="58">
        <v>5</v>
      </c>
      <c r="L36" s="58">
        <v>77.1</v>
      </c>
      <c r="M36" s="58">
        <v>4</v>
      </c>
      <c r="N36" s="58">
        <v>39.62</v>
      </c>
      <c r="O36" s="58">
        <v>46.51</v>
      </c>
      <c r="P36" s="58">
        <v>34.2</v>
      </c>
      <c r="Q36" s="285"/>
      <c r="R36" s="285"/>
      <c r="S36" s="58">
        <v>5</v>
      </c>
      <c r="T36" s="58">
        <v>1</v>
      </c>
      <c r="U36" s="58">
        <v>5</v>
      </c>
      <c r="V36" s="58">
        <v>1</v>
      </c>
      <c r="W36" s="58">
        <v>0</v>
      </c>
      <c r="X36" s="58">
        <v>5</v>
      </c>
      <c r="Y36" s="58">
        <v>38.2</v>
      </c>
      <c r="Z36" s="58">
        <v>818.2</v>
      </c>
      <c r="AA36" s="58">
        <v>116.7</v>
      </c>
      <c r="AB36" s="58">
        <v>114.5</v>
      </c>
      <c r="AC36" s="58">
        <v>115.6</v>
      </c>
      <c r="AD36" s="58">
        <v>513.8</v>
      </c>
      <c r="AE36" s="58">
        <v>2.25</v>
      </c>
      <c r="AF36" s="285"/>
      <c r="AG36" s="58">
        <v>1</v>
      </c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662"/>
    </row>
    <row r="37" spans="1:48" ht="13.5" customHeight="1">
      <c r="A37" s="667"/>
      <c r="B37" s="669"/>
      <c r="C37" s="56" t="s">
        <v>138</v>
      </c>
      <c r="D37" s="194">
        <v>42678</v>
      </c>
      <c r="E37" s="194">
        <v>42693</v>
      </c>
      <c r="F37" s="194">
        <v>42474</v>
      </c>
      <c r="G37" s="194">
        <v>42476</v>
      </c>
      <c r="H37" s="194">
        <v>42521</v>
      </c>
      <c r="I37" s="58">
        <v>211</v>
      </c>
      <c r="J37" s="58">
        <v>16.54</v>
      </c>
      <c r="K37" s="58">
        <v>5</v>
      </c>
      <c r="L37" s="58">
        <v>77</v>
      </c>
      <c r="M37" s="58">
        <v>3</v>
      </c>
      <c r="N37" s="58">
        <v>31.26</v>
      </c>
      <c r="O37" s="58">
        <v>48.35</v>
      </c>
      <c r="P37" s="58">
        <v>38.15</v>
      </c>
      <c r="Q37" s="285"/>
      <c r="R37" s="285"/>
      <c r="S37" s="58">
        <v>5</v>
      </c>
      <c r="T37" s="58">
        <v>1</v>
      </c>
      <c r="U37" s="58">
        <v>5</v>
      </c>
      <c r="V37" s="58">
        <v>3</v>
      </c>
      <c r="W37" s="58">
        <v>2</v>
      </c>
      <c r="X37" s="58">
        <v>1</v>
      </c>
      <c r="Y37" s="58">
        <v>42.21</v>
      </c>
      <c r="Z37" s="58"/>
      <c r="AA37" s="58">
        <v>101.24</v>
      </c>
      <c r="AB37" s="58">
        <v>105.71</v>
      </c>
      <c r="AC37" s="58">
        <v>103.48</v>
      </c>
      <c r="AD37" s="58">
        <v>460.15</v>
      </c>
      <c r="AE37" s="58">
        <v>5.53</v>
      </c>
      <c r="AF37" s="285"/>
      <c r="AG37" s="58">
        <v>2</v>
      </c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662"/>
    </row>
    <row r="38" spans="1:48" ht="13.5" customHeight="1">
      <c r="A38" s="667"/>
      <c r="B38" s="669"/>
      <c r="C38" s="56" t="s">
        <v>142</v>
      </c>
      <c r="D38" s="194">
        <v>42670</v>
      </c>
      <c r="E38" s="194">
        <v>42677</v>
      </c>
      <c r="F38" s="194">
        <v>42473</v>
      </c>
      <c r="G38" s="194">
        <v>42477</v>
      </c>
      <c r="H38" s="194">
        <v>42525</v>
      </c>
      <c r="I38" s="58">
        <v>221</v>
      </c>
      <c r="J38" s="58">
        <v>15.31</v>
      </c>
      <c r="K38" s="58">
        <v>5</v>
      </c>
      <c r="L38" s="58">
        <v>79</v>
      </c>
      <c r="M38" s="58">
        <v>4</v>
      </c>
      <c r="N38" s="58">
        <v>27.11</v>
      </c>
      <c r="O38" s="58">
        <v>39.4</v>
      </c>
      <c r="P38" s="58">
        <v>48.29</v>
      </c>
      <c r="Q38" s="285"/>
      <c r="R38" s="285"/>
      <c r="S38" s="58">
        <v>5</v>
      </c>
      <c r="T38" s="58">
        <v>1</v>
      </c>
      <c r="U38" s="58">
        <v>5</v>
      </c>
      <c r="V38" s="58">
        <v>1</v>
      </c>
      <c r="W38" s="58">
        <v>0</v>
      </c>
      <c r="X38" s="58">
        <v>1</v>
      </c>
      <c r="Y38" s="58">
        <v>42.68</v>
      </c>
      <c r="Z38" s="58"/>
      <c r="AA38" s="58">
        <v>120.45</v>
      </c>
      <c r="AB38" s="58">
        <v>115.52</v>
      </c>
      <c r="AC38" s="58">
        <v>117.99</v>
      </c>
      <c r="AD38" s="58">
        <v>524.4</v>
      </c>
      <c r="AE38" s="58">
        <v>5.39</v>
      </c>
      <c r="AF38" s="285"/>
      <c r="AG38" s="58">
        <v>1</v>
      </c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662"/>
    </row>
    <row r="39" spans="1:48" ht="14.25" customHeight="1">
      <c r="A39" s="668"/>
      <c r="B39" s="669"/>
      <c r="C39" s="56" t="s">
        <v>128</v>
      </c>
      <c r="D39" s="58"/>
      <c r="E39" s="58"/>
      <c r="F39" s="58"/>
      <c r="G39" s="58"/>
      <c r="H39" s="58"/>
      <c r="I39" s="286">
        <v>206.2</v>
      </c>
      <c r="J39" s="286">
        <v>16.35</v>
      </c>
      <c r="K39" s="287"/>
      <c r="L39" s="286">
        <v>82.3</v>
      </c>
      <c r="M39" s="287"/>
      <c r="N39" s="286">
        <v>29.67</v>
      </c>
      <c r="O39" s="286">
        <v>47.36</v>
      </c>
      <c r="P39" s="286">
        <v>39.99</v>
      </c>
      <c r="Q39" s="285"/>
      <c r="R39" s="285"/>
      <c r="S39" s="58"/>
      <c r="T39" s="58"/>
      <c r="U39" s="58"/>
      <c r="V39" s="58"/>
      <c r="W39" s="58"/>
      <c r="X39" s="58"/>
      <c r="Y39" s="288">
        <v>41.75</v>
      </c>
      <c r="Z39" s="288">
        <v>750.19</v>
      </c>
      <c r="AA39" s="287"/>
      <c r="AB39" s="287"/>
      <c r="AC39" s="287"/>
      <c r="AD39" s="288">
        <v>459.62</v>
      </c>
      <c r="AE39" s="288">
        <v>3.91</v>
      </c>
      <c r="AF39" s="285"/>
      <c r="AG39" s="288">
        <v>2</v>
      </c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662"/>
    </row>
    <row r="40" spans="1:48" s="39" customFormat="1" ht="15" customHeight="1">
      <c r="A40" s="663" t="s">
        <v>395</v>
      </c>
      <c r="B40" s="660" t="s">
        <v>398</v>
      </c>
      <c r="C40" s="45" t="s">
        <v>99</v>
      </c>
      <c r="D40" s="194">
        <v>41941</v>
      </c>
      <c r="E40" s="194">
        <v>41950</v>
      </c>
      <c r="F40" s="194">
        <v>41741</v>
      </c>
      <c r="G40" s="194">
        <v>41745</v>
      </c>
      <c r="H40" s="194">
        <v>41790</v>
      </c>
      <c r="I40" s="35">
        <v>215</v>
      </c>
      <c r="J40" s="30">
        <v>205</v>
      </c>
      <c r="K40" s="30">
        <v>17.5</v>
      </c>
      <c r="L40" s="30" t="s">
        <v>100</v>
      </c>
      <c r="M40" s="30">
        <v>75.32</v>
      </c>
      <c r="N40" s="30">
        <v>90</v>
      </c>
      <c r="O40" s="30"/>
      <c r="P40" s="30">
        <v>32.65</v>
      </c>
      <c r="Q40" s="30">
        <v>37.57</v>
      </c>
      <c r="R40" s="30">
        <v>39.45</v>
      </c>
      <c r="S40" s="30">
        <v>5</v>
      </c>
      <c r="T40" s="30">
        <v>1</v>
      </c>
      <c r="U40" s="30">
        <v>5</v>
      </c>
      <c r="V40" s="30">
        <v>3</v>
      </c>
      <c r="W40" s="30"/>
      <c r="X40" s="30"/>
      <c r="Y40" s="30">
        <v>39.45</v>
      </c>
      <c r="Z40" s="30">
        <v>762</v>
      </c>
      <c r="AA40" s="32">
        <v>9.05</v>
      </c>
      <c r="AB40" s="32">
        <v>8.44</v>
      </c>
      <c r="AC40" s="32">
        <v>8.83</v>
      </c>
      <c r="AD40" s="32">
        <v>438.67</v>
      </c>
      <c r="AE40" s="47">
        <v>0.17176739561625862</v>
      </c>
      <c r="AG40" s="30">
        <v>8</v>
      </c>
      <c r="AH40" s="36">
        <v>4</v>
      </c>
      <c r="AI40" s="36">
        <v>3</v>
      </c>
      <c r="AJ40" s="36">
        <v>10</v>
      </c>
      <c r="AK40" s="36">
        <v>2</v>
      </c>
      <c r="AL40" s="36"/>
      <c r="AM40" s="36">
        <v>7</v>
      </c>
      <c r="AN40" s="36"/>
      <c r="AO40" s="36"/>
      <c r="AP40" s="36"/>
      <c r="AQ40" s="36"/>
      <c r="AR40" s="36"/>
      <c r="AS40" s="36"/>
      <c r="AT40" s="36"/>
      <c r="AU40" s="36"/>
      <c r="AV40" s="662"/>
    </row>
    <row r="41" spans="1:48" s="39" customFormat="1" ht="15" customHeight="1">
      <c r="A41" s="664"/>
      <c r="B41" s="660"/>
      <c r="C41" s="45" t="s">
        <v>101</v>
      </c>
      <c r="D41" s="194">
        <v>41941</v>
      </c>
      <c r="E41" s="194">
        <v>41950</v>
      </c>
      <c r="F41" s="194">
        <v>41730</v>
      </c>
      <c r="G41" s="194">
        <v>41732</v>
      </c>
      <c r="H41" s="194">
        <v>41786</v>
      </c>
      <c r="I41" s="35">
        <v>211</v>
      </c>
      <c r="J41" s="30">
        <v>201</v>
      </c>
      <c r="K41" s="30">
        <v>15.9</v>
      </c>
      <c r="L41" s="30">
        <v>5</v>
      </c>
      <c r="M41" s="30">
        <v>60.6</v>
      </c>
      <c r="N41" s="30">
        <v>95.6</v>
      </c>
      <c r="O41" s="30">
        <v>1</v>
      </c>
      <c r="P41" s="30">
        <v>29.8</v>
      </c>
      <c r="Q41" s="30">
        <v>39.8</v>
      </c>
      <c r="R41" s="30">
        <v>39.8</v>
      </c>
      <c r="S41" s="36" t="s">
        <v>102</v>
      </c>
      <c r="T41" s="30">
        <v>1</v>
      </c>
      <c r="U41" s="30">
        <v>1</v>
      </c>
      <c r="V41" s="30">
        <v>3</v>
      </c>
      <c r="W41" s="30">
        <v>0</v>
      </c>
      <c r="X41" s="36" t="s">
        <v>103</v>
      </c>
      <c r="Y41" s="30">
        <v>39.8</v>
      </c>
      <c r="Z41" s="30">
        <v>833.1</v>
      </c>
      <c r="AA41" s="32">
        <v>9.38</v>
      </c>
      <c r="AB41" s="32">
        <v>9.2</v>
      </c>
      <c r="AC41" s="32">
        <v>8.89</v>
      </c>
      <c r="AD41" s="32">
        <v>457.8</v>
      </c>
      <c r="AE41" s="40">
        <v>11.1</v>
      </c>
      <c r="AG41" s="30">
        <v>4</v>
      </c>
      <c r="AH41" s="36">
        <v>10</v>
      </c>
      <c r="AI41" s="36">
        <v>2</v>
      </c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>
        <v>40</v>
      </c>
      <c r="AU41" s="36">
        <v>5</v>
      </c>
      <c r="AV41" s="662"/>
    </row>
    <row r="42" spans="1:48" s="39" customFormat="1" ht="15" customHeight="1">
      <c r="A42" s="664"/>
      <c r="B42" s="660"/>
      <c r="C42" s="45" t="s">
        <v>104</v>
      </c>
      <c r="D42" s="194">
        <v>41941</v>
      </c>
      <c r="E42" s="194">
        <v>41948</v>
      </c>
      <c r="F42" s="194">
        <v>41732</v>
      </c>
      <c r="G42" s="194">
        <v>41735</v>
      </c>
      <c r="H42" s="194">
        <v>41784</v>
      </c>
      <c r="I42" s="35">
        <v>209</v>
      </c>
      <c r="J42" s="30">
        <v>201</v>
      </c>
      <c r="K42" s="30">
        <v>15.5</v>
      </c>
      <c r="L42" s="30">
        <v>5</v>
      </c>
      <c r="M42" s="30">
        <v>77.8</v>
      </c>
      <c r="N42" s="30">
        <v>95</v>
      </c>
      <c r="O42" s="30">
        <v>4</v>
      </c>
      <c r="P42" s="30">
        <v>33.88</v>
      </c>
      <c r="Q42" s="30">
        <v>40</v>
      </c>
      <c r="R42" s="30">
        <v>39.9</v>
      </c>
      <c r="S42" s="30">
        <v>5</v>
      </c>
      <c r="T42" s="30">
        <v>1</v>
      </c>
      <c r="U42" s="30">
        <v>5</v>
      </c>
      <c r="V42" s="30">
        <v>3</v>
      </c>
      <c r="W42" s="30">
        <v>0</v>
      </c>
      <c r="X42" s="30">
        <v>1</v>
      </c>
      <c r="Y42" s="30">
        <v>39.9</v>
      </c>
      <c r="Z42" s="30">
        <v>800</v>
      </c>
      <c r="AA42" s="32">
        <v>10.879</v>
      </c>
      <c r="AB42" s="32">
        <v>10.794</v>
      </c>
      <c r="AC42" s="32">
        <v>10.579</v>
      </c>
      <c r="AD42" s="32">
        <v>537.533</v>
      </c>
      <c r="AE42" s="47">
        <v>1.125595169898449</v>
      </c>
      <c r="AG42" s="30">
        <v>9</v>
      </c>
      <c r="AH42" s="36" t="s">
        <v>105</v>
      </c>
      <c r="AI42" s="36" t="s">
        <v>105</v>
      </c>
      <c r="AJ42" s="36">
        <v>80</v>
      </c>
      <c r="AK42" s="36">
        <v>3</v>
      </c>
      <c r="AL42" s="36" t="s">
        <v>105</v>
      </c>
      <c r="AM42" s="36">
        <v>3</v>
      </c>
      <c r="AN42" s="36">
        <v>0</v>
      </c>
      <c r="AO42" s="36">
        <v>1</v>
      </c>
      <c r="AP42" s="36" t="s">
        <v>105</v>
      </c>
      <c r="AQ42" s="36" t="s">
        <v>105</v>
      </c>
      <c r="AR42" s="36" t="s">
        <v>105</v>
      </c>
      <c r="AS42" s="36" t="s">
        <v>105</v>
      </c>
      <c r="AT42" s="36">
        <v>30</v>
      </c>
      <c r="AU42" s="36">
        <v>5</v>
      </c>
      <c r="AV42" s="662"/>
    </row>
    <row r="43" spans="1:48" s="39" customFormat="1" ht="15" customHeight="1">
      <c r="A43" s="664"/>
      <c r="B43" s="660"/>
      <c r="C43" s="45" t="s">
        <v>106</v>
      </c>
      <c r="D43" s="194">
        <v>41946</v>
      </c>
      <c r="E43" s="194">
        <v>41955</v>
      </c>
      <c r="F43" s="194">
        <v>41734</v>
      </c>
      <c r="G43" s="194">
        <v>41737</v>
      </c>
      <c r="H43" s="194">
        <v>41786</v>
      </c>
      <c r="I43" s="35">
        <v>205</v>
      </c>
      <c r="J43" s="30">
        <v>195</v>
      </c>
      <c r="K43" s="30">
        <v>17.6</v>
      </c>
      <c r="L43" s="30">
        <v>3</v>
      </c>
      <c r="M43" s="30">
        <v>63.3</v>
      </c>
      <c r="N43" s="30">
        <v>89.8</v>
      </c>
      <c r="O43" s="30">
        <v>3</v>
      </c>
      <c r="P43" s="30">
        <v>39.87</v>
      </c>
      <c r="Q43" s="30">
        <v>31.2</v>
      </c>
      <c r="R43" s="30">
        <v>45.2</v>
      </c>
      <c r="S43" s="30">
        <v>5</v>
      </c>
      <c r="T43" s="30">
        <v>1</v>
      </c>
      <c r="U43" s="30">
        <v>1</v>
      </c>
      <c r="V43" s="30"/>
      <c r="W43" s="30">
        <v>0</v>
      </c>
      <c r="X43" s="30">
        <v>1</v>
      </c>
      <c r="Y43" s="30">
        <v>45.2</v>
      </c>
      <c r="Z43" s="30"/>
      <c r="AA43" s="32">
        <v>9.74</v>
      </c>
      <c r="AB43" s="32">
        <v>9.64</v>
      </c>
      <c r="AC43" s="32">
        <v>9.6</v>
      </c>
      <c r="AD43" s="32">
        <v>482.9</v>
      </c>
      <c r="AE43" s="40">
        <v>6.2</v>
      </c>
      <c r="AG43" s="30">
        <v>6</v>
      </c>
      <c r="AH43" s="36">
        <v>3</v>
      </c>
      <c r="AI43" s="37">
        <v>41673</v>
      </c>
      <c r="AJ43" s="36">
        <v>0</v>
      </c>
      <c r="AK43" s="36">
        <v>1</v>
      </c>
      <c r="AL43" s="41"/>
      <c r="AM43" s="36"/>
      <c r="AN43" s="29"/>
      <c r="AO43" s="29"/>
      <c r="AP43" s="29"/>
      <c r="AQ43" s="29"/>
      <c r="AR43" s="36" t="s">
        <v>107</v>
      </c>
      <c r="AS43" s="36" t="s">
        <v>107</v>
      </c>
      <c r="AT43" s="36" t="s">
        <v>107</v>
      </c>
      <c r="AU43" s="36" t="s">
        <v>107</v>
      </c>
      <c r="AV43" s="662"/>
    </row>
    <row r="44" spans="1:48" s="39" customFormat="1" ht="15" customHeight="1">
      <c r="A44" s="664"/>
      <c r="B44" s="660"/>
      <c r="C44" s="45" t="s">
        <v>108</v>
      </c>
      <c r="D44" s="194">
        <v>41937</v>
      </c>
      <c r="E44" s="194">
        <v>41946</v>
      </c>
      <c r="F44" s="194">
        <v>41737</v>
      </c>
      <c r="G44" s="194">
        <v>41743</v>
      </c>
      <c r="H44" s="194">
        <v>41791</v>
      </c>
      <c r="I44" s="35">
        <v>218</v>
      </c>
      <c r="J44" s="30">
        <v>210</v>
      </c>
      <c r="K44" s="30">
        <v>17</v>
      </c>
      <c r="L44" s="30" t="s">
        <v>111</v>
      </c>
      <c r="M44" s="30">
        <v>65.4</v>
      </c>
      <c r="N44" s="30">
        <v>87</v>
      </c>
      <c r="O44" s="30">
        <v>4</v>
      </c>
      <c r="P44" s="30">
        <v>33.3</v>
      </c>
      <c r="Q44" s="30">
        <v>40.3</v>
      </c>
      <c r="R44" s="30">
        <v>45.6</v>
      </c>
      <c r="S44" s="36" t="s">
        <v>109</v>
      </c>
      <c r="T44" s="30">
        <v>1</v>
      </c>
      <c r="U44" s="30">
        <v>1</v>
      </c>
      <c r="V44" s="30">
        <v>1</v>
      </c>
      <c r="W44" s="30">
        <v>1.6</v>
      </c>
      <c r="X44" s="36" t="s">
        <v>110</v>
      </c>
      <c r="Y44" s="30">
        <v>45.6</v>
      </c>
      <c r="Z44" s="30">
        <v>759</v>
      </c>
      <c r="AA44" s="32">
        <v>11.5</v>
      </c>
      <c r="AB44" s="32">
        <v>9.89</v>
      </c>
      <c r="AC44" s="32">
        <v>9.21</v>
      </c>
      <c r="AD44" s="32">
        <v>510.1</v>
      </c>
      <c r="AE44" s="40">
        <v>15.85</v>
      </c>
      <c r="AG44" s="30">
        <v>4</v>
      </c>
      <c r="AH44" s="36">
        <v>0.6</v>
      </c>
      <c r="AI44" s="36">
        <v>1</v>
      </c>
      <c r="AJ44" s="36">
        <v>50</v>
      </c>
      <c r="AK44" s="82" t="s">
        <v>219</v>
      </c>
      <c r="AL44" s="36"/>
      <c r="AM44" s="36"/>
      <c r="AN44" s="36"/>
      <c r="AO44" s="36"/>
      <c r="AP44" s="36"/>
      <c r="AQ44" s="36"/>
      <c r="AR44" s="36">
        <v>30</v>
      </c>
      <c r="AS44" s="36">
        <v>2</v>
      </c>
      <c r="AT44" s="36" t="s">
        <v>213</v>
      </c>
      <c r="AU44" s="36">
        <v>3</v>
      </c>
      <c r="AV44" s="662"/>
    </row>
    <row r="45" spans="1:48" s="39" customFormat="1" ht="15" customHeight="1">
      <c r="A45" s="664"/>
      <c r="B45" s="660"/>
      <c r="C45" s="45" t="s">
        <v>114</v>
      </c>
      <c r="D45" s="194">
        <v>41940</v>
      </c>
      <c r="E45" s="194">
        <v>41950</v>
      </c>
      <c r="F45" s="194">
        <v>41733</v>
      </c>
      <c r="G45" s="194">
        <v>41738</v>
      </c>
      <c r="H45" s="194">
        <v>41784</v>
      </c>
      <c r="I45" s="35">
        <v>208</v>
      </c>
      <c r="J45" s="30">
        <v>199</v>
      </c>
      <c r="K45" s="30">
        <v>15</v>
      </c>
      <c r="L45" s="30">
        <v>5</v>
      </c>
      <c r="M45" s="30">
        <v>66.92</v>
      </c>
      <c r="N45" s="30">
        <v>96</v>
      </c>
      <c r="O45" s="30">
        <v>4</v>
      </c>
      <c r="P45" s="30">
        <v>37.33</v>
      </c>
      <c r="Q45" s="30">
        <v>39.08</v>
      </c>
      <c r="R45" s="30">
        <v>42.83</v>
      </c>
      <c r="S45" s="30">
        <v>5</v>
      </c>
      <c r="T45" s="30">
        <v>1</v>
      </c>
      <c r="U45" s="30">
        <v>5</v>
      </c>
      <c r="V45" s="30">
        <v>3</v>
      </c>
      <c r="W45" s="30">
        <v>0</v>
      </c>
      <c r="X45" s="30">
        <v>1</v>
      </c>
      <c r="Y45" s="30">
        <v>42.83</v>
      </c>
      <c r="Z45" s="30">
        <v>701.17</v>
      </c>
      <c r="AA45" s="32">
        <v>8.73</v>
      </c>
      <c r="AB45" s="32">
        <v>8.51</v>
      </c>
      <c r="AC45" s="32">
        <v>8.64</v>
      </c>
      <c r="AD45" s="32">
        <v>431.5</v>
      </c>
      <c r="AE45" s="40">
        <v>10.22</v>
      </c>
      <c r="AG45" s="30">
        <v>4</v>
      </c>
      <c r="AH45" s="36">
        <v>73</v>
      </c>
      <c r="AI45" s="36">
        <v>2</v>
      </c>
      <c r="AJ45" s="36">
        <v>80</v>
      </c>
      <c r="AK45" s="36">
        <v>4</v>
      </c>
      <c r="AL45" s="36">
        <v>80</v>
      </c>
      <c r="AM45" s="36">
        <v>4</v>
      </c>
      <c r="AN45" s="36"/>
      <c r="AO45" s="36"/>
      <c r="AP45" s="29"/>
      <c r="AQ45" s="29"/>
      <c r="AR45" s="36">
        <v>82</v>
      </c>
      <c r="AS45" s="36">
        <v>4</v>
      </c>
      <c r="AT45" s="36">
        <v>32</v>
      </c>
      <c r="AU45" s="36">
        <v>3</v>
      </c>
      <c r="AV45" s="662"/>
    </row>
    <row r="46" spans="1:48" s="39" customFormat="1" ht="15" customHeight="1">
      <c r="A46" s="664"/>
      <c r="B46" s="660"/>
      <c r="C46" s="45" t="s">
        <v>115</v>
      </c>
      <c r="D46" s="194">
        <v>41941</v>
      </c>
      <c r="E46" s="194">
        <v>41948</v>
      </c>
      <c r="F46" s="194">
        <v>41745</v>
      </c>
      <c r="G46" s="194">
        <v>41750</v>
      </c>
      <c r="H46" s="194">
        <v>41794</v>
      </c>
      <c r="I46" s="35">
        <v>218</v>
      </c>
      <c r="J46" s="30">
        <v>211</v>
      </c>
      <c r="K46" s="30">
        <v>16.2</v>
      </c>
      <c r="L46" s="30">
        <v>3</v>
      </c>
      <c r="M46" s="30">
        <v>104.79</v>
      </c>
      <c r="N46" s="30">
        <v>84</v>
      </c>
      <c r="O46" s="30">
        <v>4</v>
      </c>
      <c r="P46" s="30">
        <v>40.98</v>
      </c>
      <c r="Q46" s="30">
        <v>37.13</v>
      </c>
      <c r="R46" s="30">
        <v>41.82</v>
      </c>
      <c r="S46" s="30">
        <v>5</v>
      </c>
      <c r="T46" s="30">
        <v>1</v>
      </c>
      <c r="U46" s="30">
        <v>1</v>
      </c>
      <c r="V46" s="30">
        <v>3</v>
      </c>
      <c r="W46" s="30">
        <v>0</v>
      </c>
      <c r="X46" s="30">
        <v>1</v>
      </c>
      <c r="Y46" s="30">
        <v>41.82</v>
      </c>
      <c r="Z46" s="30"/>
      <c r="AA46" s="32">
        <v>10.8</v>
      </c>
      <c r="AB46" s="32">
        <v>11.16</v>
      </c>
      <c r="AC46" s="32">
        <v>11.05</v>
      </c>
      <c r="AD46" s="32">
        <v>550.17</v>
      </c>
      <c r="AE46" s="40">
        <v>18.96</v>
      </c>
      <c r="AG46" s="30">
        <v>3</v>
      </c>
      <c r="AH46" s="36">
        <v>0</v>
      </c>
      <c r="AI46" s="36">
        <v>1</v>
      </c>
      <c r="AJ46" s="36">
        <v>30</v>
      </c>
      <c r="AK46" s="36">
        <v>3</v>
      </c>
      <c r="AL46" s="36">
        <v>60</v>
      </c>
      <c r="AM46" s="36">
        <v>2</v>
      </c>
      <c r="AN46" s="29"/>
      <c r="AO46" s="29"/>
      <c r="AP46" s="29"/>
      <c r="AQ46" s="29"/>
      <c r="AR46" s="36"/>
      <c r="AS46" s="36"/>
      <c r="AT46" s="36">
        <v>90</v>
      </c>
      <c r="AU46" s="36">
        <v>5</v>
      </c>
      <c r="AV46" s="662"/>
    </row>
    <row r="47" spans="1:48" s="39" customFormat="1" ht="15" customHeight="1">
      <c r="A47" s="664"/>
      <c r="B47" s="660"/>
      <c r="C47" s="45" t="s">
        <v>116</v>
      </c>
      <c r="D47" s="194">
        <v>41948</v>
      </c>
      <c r="E47" s="194">
        <v>41956</v>
      </c>
      <c r="F47" s="194">
        <v>41742</v>
      </c>
      <c r="G47" s="194">
        <v>41745</v>
      </c>
      <c r="H47" s="194">
        <v>41789</v>
      </c>
      <c r="I47" s="35">
        <v>206</v>
      </c>
      <c r="J47" s="45">
        <v>198</v>
      </c>
      <c r="K47" s="30">
        <v>11.5</v>
      </c>
      <c r="L47" s="30">
        <v>5</v>
      </c>
      <c r="M47" s="30">
        <v>52.3</v>
      </c>
      <c r="N47" s="45">
        <v>81.2</v>
      </c>
      <c r="O47" s="45">
        <v>2</v>
      </c>
      <c r="P47" s="45">
        <v>27.3</v>
      </c>
      <c r="Q47" s="45">
        <v>40.6</v>
      </c>
      <c r="R47" s="45">
        <v>46.74</v>
      </c>
      <c r="S47" s="29" t="s">
        <v>109</v>
      </c>
      <c r="T47" s="45">
        <v>1</v>
      </c>
      <c r="U47" s="45">
        <v>5</v>
      </c>
      <c r="V47" s="45"/>
      <c r="W47" s="45">
        <v>0</v>
      </c>
      <c r="X47" s="45">
        <v>1</v>
      </c>
      <c r="Y47" s="45">
        <v>46.74</v>
      </c>
      <c r="Z47" s="45">
        <v>773</v>
      </c>
      <c r="AA47" s="46">
        <v>9.16</v>
      </c>
      <c r="AB47" s="46">
        <v>8.88</v>
      </c>
      <c r="AC47" s="46">
        <v>9.38</v>
      </c>
      <c r="AD47" s="46">
        <v>457</v>
      </c>
      <c r="AE47" s="47">
        <v>3.56</v>
      </c>
      <c r="AG47" s="45">
        <v>9</v>
      </c>
      <c r="AH47" s="29">
        <v>5</v>
      </c>
      <c r="AI47" s="29">
        <v>1</v>
      </c>
      <c r="AJ47" s="29">
        <v>30</v>
      </c>
      <c r="AK47" s="29">
        <v>3</v>
      </c>
      <c r="AL47" s="29">
        <v>10</v>
      </c>
      <c r="AM47" s="29">
        <v>2</v>
      </c>
      <c r="AN47" s="29"/>
      <c r="AO47" s="29"/>
      <c r="AP47" s="29"/>
      <c r="AQ47" s="29"/>
      <c r="AR47" s="29"/>
      <c r="AS47" s="29"/>
      <c r="AT47" s="29">
        <v>0</v>
      </c>
      <c r="AU47" s="29"/>
      <c r="AV47" s="662"/>
    </row>
    <row r="48" spans="1:48" s="39" customFormat="1" ht="15" customHeight="1">
      <c r="A48" s="664"/>
      <c r="B48" s="660"/>
      <c r="C48" s="45" t="s">
        <v>117</v>
      </c>
      <c r="D48" s="194">
        <v>41948</v>
      </c>
      <c r="E48" s="194">
        <v>41956</v>
      </c>
      <c r="F48" s="194">
        <v>41743</v>
      </c>
      <c r="G48" s="194">
        <v>41746</v>
      </c>
      <c r="H48" s="194">
        <v>41789</v>
      </c>
      <c r="I48" s="35">
        <v>206</v>
      </c>
      <c r="J48" s="30">
        <v>198</v>
      </c>
      <c r="K48" s="30">
        <v>15.3</v>
      </c>
      <c r="L48" s="30">
        <v>42.2</v>
      </c>
      <c r="M48" s="30">
        <v>26.64</v>
      </c>
      <c r="N48" s="30">
        <v>86</v>
      </c>
      <c r="O48" s="30">
        <v>3</v>
      </c>
      <c r="P48" s="30">
        <v>26.64</v>
      </c>
      <c r="Q48" s="30">
        <v>42.3</v>
      </c>
      <c r="R48" s="30">
        <v>40.8</v>
      </c>
      <c r="S48" s="30">
        <v>5</v>
      </c>
      <c r="T48" s="30">
        <v>1</v>
      </c>
      <c r="U48" s="30">
        <v>5</v>
      </c>
      <c r="V48" s="30">
        <v>3</v>
      </c>
      <c r="W48" s="30"/>
      <c r="X48" s="30">
        <v>3</v>
      </c>
      <c r="Y48" s="30">
        <v>40.8</v>
      </c>
      <c r="Z48" s="45"/>
      <c r="AA48" s="32">
        <v>10.3</v>
      </c>
      <c r="AB48" s="32">
        <v>10.8</v>
      </c>
      <c r="AC48" s="32">
        <v>10.2</v>
      </c>
      <c r="AD48" s="32">
        <v>521.67</v>
      </c>
      <c r="AE48" s="40">
        <v>4.7</v>
      </c>
      <c r="AG48" s="30">
        <v>5</v>
      </c>
      <c r="AH48" s="36"/>
      <c r="AI48" s="36">
        <v>1</v>
      </c>
      <c r="AJ48" s="36"/>
      <c r="AK48" s="36">
        <v>2</v>
      </c>
      <c r="AL48" s="36"/>
      <c r="AM48" s="36">
        <v>2</v>
      </c>
      <c r="AN48" s="29"/>
      <c r="AO48" s="29"/>
      <c r="AP48" s="29"/>
      <c r="AQ48" s="29"/>
      <c r="AR48" s="29"/>
      <c r="AS48" s="29"/>
      <c r="AT48" s="36"/>
      <c r="AU48" s="36"/>
      <c r="AV48" s="662"/>
    </row>
    <row r="49" spans="1:48" s="39" customFormat="1" ht="15" customHeight="1">
      <c r="A49" s="664"/>
      <c r="B49" s="660"/>
      <c r="C49" s="45" t="s">
        <v>118</v>
      </c>
      <c r="D49" s="194">
        <v>41946</v>
      </c>
      <c r="E49" s="194">
        <v>41955</v>
      </c>
      <c r="F49" s="194">
        <v>41741</v>
      </c>
      <c r="G49" s="194">
        <v>41744</v>
      </c>
      <c r="H49" s="194">
        <v>41788</v>
      </c>
      <c r="I49" s="35">
        <v>209</v>
      </c>
      <c r="J49" s="50">
        <v>200</v>
      </c>
      <c r="K49" s="50">
        <v>15</v>
      </c>
      <c r="L49" s="50">
        <v>3</v>
      </c>
      <c r="M49" s="50">
        <v>86.6</v>
      </c>
      <c r="N49" s="50">
        <v>87</v>
      </c>
      <c r="O49" s="50">
        <v>3</v>
      </c>
      <c r="P49" s="30">
        <v>33</v>
      </c>
      <c r="Q49" s="30">
        <v>38.8</v>
      </c>
      <c r="R49" s="30">
        <v>45.8</v>
      </c>
      <c r="S49" s="36" t="s">
        <v>102</v>
      </c>
      <c r="T49" s="36" t="s">
        <v>119</v>
      </c>
      <c r="U49" s="36" t="s">
        <v>120</v>
      </c>
      <c r="V49" s="36" t="s">
        <v>161</v>
      </c>
      <c r="W49" s="30">
        <v>3</v>
      </c>
      <c r="X49" s="36" t="s">
        <v>122</v>
      </c>
      <c r="Y49" s="30">
        <v>45.8</v>
      </c>
      <c r="Z49" s="30"/>
      <c r="AA49" s="32">
        <v>11.85</v>
      </c>
      <c r="AB49" s="32">
        <v>11.8</v>
      </c>
      <c r="AC49" s="32">
        <v>11.6</v>
      </c>
      <c r="AD49" s="32">
        <v>587.5</v>
      </c>
      <c r="AE49" s="40">
        <v>8.46</v>
      </c>
      <c r="AG49" s="30">
        <v>2</v>
      </c>
      <c r="AH49" s="36">
        <v>13.3</v>
      </c>
      <c r="AI49" s="63">
        <v>36925</v>
      </c>
      <c r="AJ49" s="36">
        <v>30</v>
      </c>
      <c r="AK49" s="37">
        <v>41641</v>
      </c>
      <c r="AL49" s="36">
        <v>25</v>
      </c>
      <c r="AM49" s="37">
        <v>41641</v>
      </c>
      <c r="AN49" s="36" t="s">
        <v>107</v>
      </c>
      <c r="AO49" s="36" t="s">
        <v>107</v>
      </c>
      <c r="AP49" s="36" t="s">
        <v>107</v>
      </c>
      <c r="AQ49" s="36" t="s">
        <v>107</v>
      </c>
      <c r="AR49" s="36" t="s">
        <v>107</v>
      </c>
      <c r="AS49" s="36" t="s">
        <v>107</v>
      </c>
      <c r="AT49" s="36">
        <v>20</v>
      </c>
      <c r="AU49" s="36" t="s">
        <v>216</v>
      </c>
      <c r="AV49" s="662"/>
    </row>
    <row r="50" spans="1:48" s="39" customFormat="1" ht="15" customHeight="1">
      <c r="A50" s="664"/>
      <c r="B50" s="660"/>
      <c r="C50" s="45" t="s">
        <v>124</v>
      </c>
      <c r="D50" s="194">
        <v>41942</v>
      </c>
      <c r="E50" s="194">
        <v>41950</v>
      </c>
      <c r="F50" s="194">
        <v>41744</v>
      </c>
      <c r="G50" s="194">
        <v>41791</v>
      </c>
      <c r="H50" s="194">
        <v>41792</v>
      </c>
      <c r="I50" s="35">
        <v>215</v>
      </c>
      <c r="J50" s="30">
        <v>208</v>
      </c>
      <c r="K50" s="30">
        <v>17.37</v>
      </c>
      <c r="L50" s="30">
        <v>5</v>
      </c>
      <c r="M50" s="30">
        <v>86.12</v>
      </c>
      <c r="N50" s="30">
        <v>77.6</v>
      </c>
      <c r="O50" s="30">
        <v>3</v>
      </c>
      <c r="P50" s="30">
        <v>38.58</v>
      </c>
      <c r="Q50" s="30">
        <v>33.1</v>
      </c>
      <c r="R50" s="30">
        <v>41</v>
      </c>
      <c r="S50" s="30">
        <v>5</v>
      </c>
      <c r="T50" s="30">
        <v>1</v>
      </c>
      <c r="U50" s="30">
        <v>1</v>
      </c>
      <c r="V50" s="30">
        <v>1</v>
      </c>
      <c r="W50" s="30">
        <v>0</v>
      </c>
      <c r="X50" s="30">
        <v>5</v>
      </c>
      <c r="Y50" s="30">
        <v>41</v>
      </c>
      <c r="Z50" s="30">
        <v>781</v>
      </c>
      <c r="AA50" s="32">
        <v>9.91</v>
      </c>
      <c r="AB50" s="32">
        <v>10.42</v>
      </c>
      <c r="AC50" s="32">
        <v>10.65</v>
      </c>
      <c r="AD50" s="32">
        <v>516.4</v>
      </c>
      <c r="AE50" s="40">
        <v>9.1</v>
      </c>
      <c r="AG50" s="30">
        <v>4</v>
      </c>
      <c r="AH50" s="36"/>
      <c r="AI50" s="36" t="s">
        <v>125</v>
      </c>
      <c r="AJ50" s="36"/>
      <c r="AK50" s="36" t="s">
        <v>218</v>
      </c>
      <c r="AL50" s="36"/>
      <c r="AM50" s="36" t="s">
        <v>163</v>
      </c>
      <c r="AN50" s="29"/>
      <c r="AO50" s="29"/>
      <c r="AP50" s="36"/>
      <c r="AQ50" s="36" t="s">
        <v>127</v>
      </c>
      <c r="AR50" s="36"/>
      <c r="AS50" s="36" t="s">
        <v>127</v>
      </c>
      <c r="AT50" s="36">
        <v>40</v>
      </c>
      <c r="AU50" s="36">
        <v>2</v>
      </c>
      <c r="AV50" s="662"/>
    </row>
    <row r="51" spans="1:48" s="39" customFormat="1" ht="15" customHeight="1">
      <c r="A51" s="665"/>
      <c r="B51" s="660"/>
      <c r="C51" s="78" t="s">
        <v>182</v>
      </c>
      <c r="D51" s="34"/>
      <c r="E51" s="34"/>
      <c r="F51" s="34"/>
      <c r="G51" s="34"/>
      <c r="H51" s="34"/>
      <c r="I51" s="55">
        <f>AVERAGE(I40:I50)</f>
        <v>210.9090909090909</v>
      </c>
      <c r="J51" s="55">
        <f>AVERAGE(J40:J50)</f>
        <v>202.36363636363637</v>
      </c>
      <c r="K51" s="55">
        <f>AVERAGE(K40:K50)</f>
        <v>15.806363636363637</v>
      </c>
      <c r="L51" s="30"/>
      <c r="M51" s="55">
        <f aca="true" t="shared" si="3" ref="M51:R51">AVERAGE(M40:M50)</f>
        <v>69.61727272727272</v>
      </c>
      <c r="N51" s="55">
        <f t="shared" si="3"/>
        <v>88.10909090909092</v>
      </c>
      <c r="O51" s="30"/>
      <c r="P51" s="55">
        <f t="shared" si="3"/>
        <v>33.9390909090909</v>
      </c>
      <c r="Q51" s="55">
        <f t="shared" si="3"/>
        <v>38.1709090909091</v>
      </c>
      <c r="R51" s="55">
        <f t="shared" si="3"/>
        <v>42.63090909090909</v>
      </c>
      <c r="S51" s="50"/>
      <c r="T51" s="50"/>
      <c r="U51" s="50"/>
      <c r="V51" s="50"/>
      <c r="W51" s="50"/>
      <c r="X51" s="50"/>
      <c r="Y51" s="53">
        <f aca="true" t="shared" si="4" ref="Y51:AD51">AVERAGE(Y40:Y50)</f>
        <v>42.63090909090909</v>
      </c>
      <c r="Z51" s="53">
        <f t="shared" si="4"/>
        <v>772.7528571428572</v>
      </c>
      <c r="AA51" s="54">
        <f t="shared" si="4"/>
        <v>10.118090909090908</v>
      </c>
      <c r="AB51" s="54">
        <f t="shared" si="4"/>
        <v>9.957636363636363</v>
      </c>
      <c r="AC51" s="54">
        <f t="shared" si="4"/>
        <v>9.875363636363637</v>
      </c>
      <c r="AD51" s="54">
        <f t="shared" si="4"/>
        <v>499.20390909090906</v>
      </c>
      <c r="AE51" s="53">
        <f>(AD51-465.95)/465.95*100</f>
        <v>7.136797744588278</v>
      </c>
      <c r="AG51" s="50">
        <v>4</v>
      </c>
      <c r="AV51" s="662"/>
    </row>
    <row r="52" spans="1:48" ht="15.75" customHeight="1">
      <c r="A52" s="663" t="s">
        <v>396</v>
      </c>
      <c r="B52" s="670" t="s">
        <v>399</v>
      </c>
      <c r="C52" s="45" t="s">
        <v>209</v>
      </c>
      <c r="D52" s="193">
        <v>42312</v>
      </c>
      <c r="E52" s="193">
        <v>42321</v>
      </c>
      <c r="F52" s="193">
        <v>42102</v>
      </c>
      <c r="G52" s="193">
        <v>42105</v>
      </c>
      <c r="H52" s="194">
        <v>42151</v>
      </c>
      <c r="I52" s="195">
        <v>195</v>
      </c>
      <c r="J52" s="285"/>
      <c r="K52" s="195">
        <v>15.17</v>
      </c>
      <c r="L52" s="195">
        <v>5</v>
      </c>
      <c r="M52" s="195">
        <v>47.75</v>
      </c>
      <c r="N52" s="195">
        <v>83</v>
      </c>
      <c r="O52" s="195">
        <v>3</v>
      </c>
      <c r="P52" s="195">
        <v>33.08</v>
      </c>
      <c r="Q52" s="195">
        <v>37.5</v>
      </c>
      <c r="R52" s="195">
        <v>35.3</v>
      </c>
      <c r="S52" s="182">
        <v>5</v>
      </c>
      <c r="T52" s="182">
        <v>1</v>
      </c>
      <c r="U52" s="182">
        <v>5</v>
      </c>
      <c r="V52" s="182">
        <v>5</v>
      </c>
      <c r="W52" s="182">
        <v>5</v>
      </c>
      <c r="X52" s="182">
        <v>1</v>
      </c>
      <c r="Y52" s="182">
        <v>35.3</v>
      </c>
      <c r="Z52" s="183"/>
      <c r="AA52" s="182">
        <v>7.957</v>
      </c>
      <c r="AB52" s="182">
        <v>7.71</v>
      </c>
      <c r="AC52" s="182">
        <v>7.655</v>
      </c>
      <c r="AD52" s="182">
        <v>388.7</v>
      </c>
      <c r="AE52" s="184">
        <f>(AD52-408.6)/408.6*100</f>
        <v>-4.870288790993644</v>
      </c>
      <c r="AF52" s="184">
        <f>(AD52-418.3)/418.3*100</f>
        <v>-7.0762610566579065</v>
      </c>
      <c r="AG52" s="182">
        <v>11</v>
      </c>
      <c r="AH52" s="197">
        <v>40</v>
      </c>
      <c r="AI52" s="197">
        <v>3</v>
      </c>
      <c r="AJ52" s="201">
        <v>100</v>
      </c>
      <c r="AK52" s="201">
        <v>5</v>
      </c>
      <c r="AL52" s="197" t="s">
        <v>105</v>
      </c>
      <c r="AM52" s="197" t="s">
        <v>105</v>
      </c>
      <c r="AN52" s="201">
        <v>0</v>
      </c>
      <c r="AO52" s="201">
        <v>1</v>
      </c>
      <c r="AP52" s="197" t="s">
        <v>105</v>
      </c>
      <c r="AQ52" s="197" t="s">
        <v>105</v>
      </c>
      <c r="AR52" s="197" t="s">
        <v>105</v>
      </c>
      <c r="AS52" s="197" t="s">
        <v>105</v>
      </c>
      <c r="AT52" s="197" t="s">
        <v>105</v>
      </c>
      <c r="AU52" s="201">
        <v>1</v>
      </c>
      <c r="AV52" s="662"/>
    </row>
    <row r="53" spans="1:48" ht="15.75" customHeight="1">
      <c r="A53" s="664"/>
      <c r="B53" s="670" t="s">
        <v>159</v>
      </c>
      <c r="C53" s="45" t="s">
        <v>114</v>
      </c>
      <c r="D53" s="194">
        <v>42313</v>
      </c>
      <c r="E53" s="194">
        <v>42323</v>
      </c>
      <c r="F53" s="194">
        <v>42106</v>
      </c>
      <c r="G53" s="194">
        <v>42110</v>
      </c>
      <c r="H53" s="194">
        <v>42154</v>
      </c>
      <c r="I53" s="71">
        <v>206</v>
      </c>
      <c r="J53" s="285"/>
      <c r="K53" s="71">
        <v>15.09</v>
      </c>
      <c r="L53" s="71">
        <v>5</v>
      </c>
      <c r="M53" s="71">
        <v>64.93</v>
      </c>
      <c r="N53" s="71">
        <v>85.3</v>
      </c>
      <c r="O53" s="71">
        <v>4</v>
      </c>
      <c r="P53" s="71">
        <v>29.5</v>
      </c>
      <c r="Q53" s="71">
        <v>30.94</v>
      </c>
      <c r="R53" s="71">
        <v>40.1</v>
      </c>
      <c r="S53" s="182">
        <v>5</v>
      </c>
      <c r="T53" s="182">
        <v>1</v>
      </c>
      <c r="U53" s="182">
        <v>5</v>
      </c>
      <c r="V53" s="182">
        <v>3</v>
      </c>
      <c r="W53" s="182">
        <v>2</v>
      </c>
      <c r="X53" s="182">
        <v>1</v>
      </c>
      <c r="Y53" s="182">
        <v>40.1</v>
      </c>
      <c r="Z53" s="182">
        <v>769</v>
      </c>
      <c r="AA53" s="182">
        <v>7.78</v>
      </c>
      <c r="AB53" s="182">
        <v>7.33</v>
      </c>
      <c r="AC53" s="182">
        <v>8.01</v>
      </c>
      <c r="AD53" s="182">
        <v>385.5</v>
      </c>
      <c r="AE53" s="182">
        <v>10.62</v>
      </c>
      <c r="AF53" s="185">
        <v>3.21</v>
      </c>
      <c r="AG53" s="182">
        <v>4</v>
      </c>
      <c r="AH53" s="201">
        <v>62</v>
      </c>
      <c r="AI53" s="201">
        <v>3</v>
      </c>
      <c r="AJ53" s="201">
        <v>18</v>
      </c>
      <c r="AK53" s="201">
        <v>2</v>
      </c>
      <c r="AL53" s="201"/>
      <c r="AM53" s="201"/>
      <c r="AN53" s="201"/>
      <c r="AO53" s="201"/>
      <c r="AP53" s="201">
        <v>45</v>
      </c>
      <c r="AQ53" s="201">
        <v>3</v>
      </c>
      <c r="AR53" s="201"/>
      <c r="AS53" s="201"/>
      <c r="AT53" s="201">
        <v>0</v>
      </c>
      <c r="AU53" s="201">
        <v>0</v>
      </c>
      <c r="AV53" s="662"/>
    </row>
    <row r="54" spans="1:48" ht="15.75" customHeight="1">
      <c r="A54" s="664"/>
      <c r="B54" s="670" t="s">
        <v>159</v>
      </c>
      <c r="C54" s="45" t="s">
        <v>101</v>
      </c>
      <c r="D54" s="194">
        <v>42320</v>
      </c>
      <c r="E54" s="194">
        <v>42329</v>
      </c>
      <c r="F54" s="194">
        <v>42101</v>
      </c>
      <c r="G54" s="194">
        <v>42104</v>
      </c>
      <c r="H54" s="194">
        <v>42149</v>
      </c>
      <c r="I54" s="71">
        <v>186</v>
      </c>
      <c r="J54" s="285"/>
      <c r="K54" s="195">
        <v>14.5</v>
      </c>
      <c r="L54" s="71">
        <v>5</v>
      </c>
      <c r="M54" s="195">
        <v>60.1</v>
      </c>
      <c r="N54" s="195">
        <v>86.2</v>
      </c>
      <c r="O54" s="195">
        <v>2</v>
      </c>
      <c r="P54" s="195">
        <v>32.5</v>
      </c>
      <c r="Q54" s="195">
        <v>35.6</v>
      </c>
      <c r="R54" s="195">
        <v>40.1</v>
      </c>
      <c r="S54" s="182" t="s">
        <v>102</v>
      </c>
      <c r="T54" s="182">
        <v>1</v>
      </c>
      <c r="U54" s="182">
        <v>1</v>
      </c>
      <c r="V54" s="182">
        <v>5</v>
      </c>
      <c r="W54" s="182">
        <v>0</v>
      </c>
      <c r="X54" s="182" t="s">
        <v>103</v>
      </c>
      <c r="Y54" s="182">
        <v>40.1</v>
      </c>
      <c r="Z54" s="182">
        <v>995</v>
      </c>
      <c r="AA54" s="182">
        <v>8.45</v>
      </c>
      <c r="AB54" s="182">
        <v>8.35</v>
      </c>
      <c r="AC54" s="182">
        <v>8.65</v>
      </c>
      <c r="AD54" s="182">
        <v>424.2</v>
      </c>
      <c r="AE54" s="182">
        <v>2.21</v>
      </c>
      <c r="AF54" s="185">
        <v>0.79</v>
      </c>
      <c r="AG54" s="182">
        <v>2</v>
      </c>
      <c r="AH54" s="201">
        <v>4</v>
      </c>
      <c r="AI54" s="202">
        <v>42038</v>
      </c>
      <c r="AJ54" s="201">
        <v>90</v>
      </c>
      <c r="AK54" s="201">
        <v>3</v>
      </c>
      <c r="AL54" s="201">
        <v>3</v>
      </c>
      <c r="AM54" s="201">
        <v>2</v>
      </c>
      <c r="AN54" s="201"/>
      <c r="AO54" s="201"/>
      <c r="AP54" s="201"/>
      <c r="AQ54" s="201"/>
      <c r="AR54" s="201"/>
      <c r="AS54" s="201"/>
      <c r="AT54" s="201">
        <v>0</v>
      </c>
      <c r="AU54" s="201">
        <v>1</v>
      </c>
      <c r="AV54" s="662"/>
    </row>
    <row r="55" spans="1:48" ht="15.75" customHeight="1">
      <c r="A55" s="664"/>
      <c r="B55" s="670" t="s">
        <v>159</v>
      </c>
      <c r="C55" s="45" t="s">
        <v>214</v>
      </c>
      <c r="D55" s="194">
        <v>42316</v>
      </c>
      <c r="E55" s="194">
        <v>42325</v>
      </c>
      <c r="F55" s="194">
        <v>42113</v>
      </c>
      <c r="G55" s="194">
        <v>42116</v>
      </c>
      <c r="H55" s="194">
        <v>42157</v>
      </c>
      <c r="I55" s="71">
        <v>206</v>
      </c>
      <c r="J55" s="285"/>
      <c r="K55" s="71">
        <v>15.27</v>
      </c>
      <c r="L55" s="71">
        <v>5</v>
      </c>
      <c r="M55" s="71">
        <v>66.57</v>
      </c>
      <c r="N55" s="71">
        <v>85</v>
      </c>
      <c r="O55" s="71">
        <v>2</v>
      </c>
      <c r="P55" s="71">
        <v>28.39</v>
      </c>
      <c r="Q55" s="71">
        <v>45.4</v>
      </c>
      <c r="R55" s="71">
        <v>42.8</v>
      </c>
      <c r="S55" s="186">
        <v>5</v>
      </c>
      <c r="T55" s="186">
        <v>1</v>
      </c>
      <c r="U55" s="186">
        <v>5</v>
      </c>
      <c r="V55" s="186">
        <v>1</v>
      </c>
      <c r="W55" s="186">
        <v>1</v>
      </c>
      <c r="X55" s="186">
        <v>3</v>
      </c>
      <c r="Y55" s="186">
        <v>42.8</v>
      </c>
      <c r="Z55" s="183"/>
      <c r="AA55" s="186">
        <v>11.2</v>
      </c>
      <c r="AB55" s="186">
        <v>10.8</v>
      </c>
      <c r="AC55" s="186">
        <v>10.6</v>
      </c>
      <c r="AD55" s="186">
        <v>543.33</v>
      </c>
      <c r="AE55" s="186">
        <v>10.51</v>
      </c>
      <c r="AF55" s="187">
        <v>7.24</v>
      </c>
      <c r="AG55" s="186">
        <v>3</v>
      </c>
      <c r="AH55" s="197">
        <v>5</v>
      </c>
      <c r="AI55" s="197">
        <v>2</v>
      </c>
      <c r="AJ55" s="197">
        <v>11</v>
      </c>
      <c r="AK55" s="197">
        <v>2</v>
      </c>
      <c r="AL55" s="197">
        <v>12</v>
      </c>
      <c r="AM55" s="197">
        <v>2</v>
      </c>
      <c r="AN55" s="198"/>
      <c r="AO55" s="198"/>
      <c r="AP55" s="198"/>
      <c r="AQ55" s="198"/>
      <c r="AR55" s="198"/>
      <c r="AS55" s="198"/>
      <c r="AT55" s="197"/>
      <c r="AU55" s="197"/>
      <c r="AV55" s="662"/>
    </row>
    <row r="56" spans="1:48" ht="15.75" customHeight="1">
      <c r="A56" s="664"/>
      <c r="B56" s="670" t="s">
        <v>159</v>
      </c>
      <c r="C56" s="45" t="s">
        <v>116</v>
      </c>
      <c r="D56" s="194">
        <v>42318</v>
      </c>
      <c r="E56" s="194">
        <v>42333</v>
      </c>
      <c r="F56" s="194">
        <v>42113</v>
      </c>
      <c r="G56" s="194">
        <v>42116</v>
      </c>
      <c r="H56" s="194">
        <v>42157</v>
      </c>
      <c r="I56" s="71">
        <v>190</v>
      </c>
      <c r="J56" s="285"/>
      <c r="K56" s="71">
        <v>13.3</v>
      </c>
      <c r="L56" s="71">
        <v>5</v>
      </c>
      <c r="M56" s="71">
        <v>60.1</v>
      </c>
      <c r="N56" s="71">
        <v>89</v>
      </c>
      <c r="O56" s="71">
        <v>3</v>
      </c>
      <c r="P56" s="71">
        <v>32.5</v>
      </c>
      <c r="Q56" s="71">
        <v>39.2</v>
      </c>
      <c r="R56" s="71">
        <v>39.53</v>
      </c>
      <c r="S56" s="182" t="s">
        <v>109</v>
      </c>
      <c r="T56" s="182">
        <v>1</v>
      </c>
      <c r="U56" s="182">
        <v>5</v>
      </c>
      <c r="V56" s="182"/>
      <c r="W56" s="182">
        <v>0</v>
      </c>
      <c r="X56" s="182">
        <v>1</v>
      </c>
      <c r="Y56" s="182">
        <v>39.53</v>
      </c>
      <c r="Z56" s="182">
        <v>787</v>
      </c>
      <c r="AA56" s="71">
        <v>9.81</v>
      </c>
      <c r="AB56" s="71">
        <v>9.74</v>
      </c>
      <c r="AC56" s="71">
        <v>10.55</v>
      </c>
      <c r="AD56" s="71">
        <v>501.67</v>
      </c>
      <c r="AE56" s="71">
        <v>7.89</v>
      </c>
      <c r="AF56" s="188">
        <v>2.17</v>
      </c>
      <c r="AG56" s="71">
        <v>6</v>
      </c>
      <c r="AH56" s="201">
        <v>10</v>
      </c>
      <c r="AI56" s="201">
        <v>2</v>
      </c>
      <c r="AJ56" s="201">
        <v>60</v>
      </c>
      <c r="AK56" s="201">
        <v>4</v>
      </c>
      <c r="AL56" s="201">
        <v>1</v>
      </c>
      <c r="AM56" s="201">
        <v>5</v>
      </c>
      <c r="AN56" s="201">
        <v>100</v>
      </c>
      <c r="AO56" s="201">
        <v>1</v>
      </c>
      <c r="AP56" s="201">
        <v>100</v>
      </c>
      <c r="AQ56" s="201">
        <v>1</v>
      </c>
      <c r="AR56" s="201">
        <v>100</v>
      </c>
      <c r="AS56" s="201">
        <v>1</v>
      </c>
      <c r="AT56" s="201">
        <v>0</v>
      </c>
      <c r="AU56" s="201">
        <v>1</v>
      </c>
      <c r="AV56" s="662"/>
    </row>
    <row r="57" spans="1:48" ht="15.75" customHeight="1">
      <c r="A57" s="664"/>
      <c r="B57" s="670" t="s">
        <v>159</v>
      </c>
      <c r="C57" s="45" t="s">
        <v>355</v>
      </c>
      <c r="D57" s="194">
        <v>42315</v>
      </c>
      <c r="E57" s="194">
        <v>42323</v>
      </c>
      <c r="F57" s="194">
        <v>42113</v>
      </c>
      <c r="G57" s="194">
        <v>42116</v>
      </c>
      <c r="H57" s="194">
        <v>42155</v>
      </c>
      <c r="I57" s="71">
        <v>204</v>
      </c>
      <c r="J57" s="285"/>
      <c r="K57" s="71">
        <v>15.3</v>
      </c>
      <c r="L57" s="71">
        <v>5</v>
      </c>
      <c r="M57" s="71">
        <v>67.5</v>
      </c>
      <c r="N57" s="71">
        <v>88</v>
      </c>
      <c r="O57" s="71">
        <v>3</v>
      </c>
      <c r="P57" s="71">
        <v>31.9</v>
      </c>
      <c r="Q57" s="71">
        <v>33.4</v>
      </c>
      <c r="R57" s="71">
        <v>43.5</v>
      </c>
      <c r="S57" s="182">
        <v>5</v>
      </c>
      <c r="T57" s="182">
        <v>1</v>
      </c>
      <c r="U57" s="182">
        <v>5</v>
      </c>
      <c r="V57" s="182">
        <v>1</v>
      </c>
      <c r="W57" s="182">
        <v>1</v>
      </c>
      <c r="X57" s="182"/>
      <c r="Y57" s="182">
        <v>43.5</v>
      </c>
      <c r="Z57" s="182">
        <v>757</v>
      </c>
      <c r="AA57" s="182">
        <v>9.13</v>
      </c>
      <c r="AB57" s="182">
        <v>9.64</v>
      </c>
      <c r="AC57" s="182">
        <v>8.99</v>
      </c>
      <c r="AD57" s="182">
        <v>462.7</v>
      </c>
      <c r="AE57" s="182">
        <v>11.36</v>
      </c>
      <c r="AF57" s="185">
        <v>9.72</v>
      </c>
      <c r="AG57" s="182">
        <v>2</v>
      </c>
      <c r="AH57" s="201">
        <v>8</v>
      </c>
      <c r="AI57" s="201">
        <v>2</v>
      </c>
      <c r="AJ57" s="201"/>
      <c r="AK57" s="201">
        <v>4</v>
      </c>
      <c r="AL57" s="201"/>
      <c r="AM57" s="201"/>
      <c r="AN57" s="201"/>
      <c r="AO57" s="201"/>
      <c r="AP57" s="201"/>
      <c r="AQ57" s="201"/>
      <c r="AR57" s="201"/>
      <c r="AS57" s="201"/>
      <c r="AT57" s="201"/>
      <c r="AU57" s="201">
        <v>1</v>
      </c>
      <c r="AV57" s="662"/>
    </row>
    <row r="58" spans="1:48" ht="15">
      <c r="A58" s="664"/>
      <c r="B58" s="670" t="s">
        <v>159</v>
      </c>
      <c r="C58" s="45" t="s">
        <v>210</v>
      </c>
      <c r="D58" s="194">
        <v>42314</v>
      </c>
      <c r="E58" s="194">
        <v>42324</v>
      </c>
      <c r="F58" s="194">
        <v>42097</v>
      </c>
      <c r="G58" s="194">
        <v>42099</v>
      </c>
      <c r="H58" s="194">
        <v>42152</v>
      </c>
      <c r="I58" s="71">
        <v>203</v>
      </c>
      <c r="J58" s="285"/>
      <c r="K58" s="71">
        <v>16</v>
      </c>
      <c r="L58" s="71">
        <v>3</v>
      </c>
      <c r="M58" s="71">
        <v>79.5</v>
      </c>
      <c r="N58" s="71">
        <v>84.8</v>
      </c>
      <c r="O58" s="71">
        <v>2</v>
      </c>
      <c r="P58" s="71">
        <v>28.3</v>
      </c>
      <c r="Q58" s="71">
        <v>35.6</v>
      </c>
      <c r="R58" s="71">
        <v>45.9</v>
      </c>
      <c r="S58" s="186">
        <v>5</v>
      </c>
      <c r="T58" s="186">
        <v>1</v>
      </c>
      <c r="U58" s="186">
        <v>5</v>
      </c>
      <c r="V58" s="186">
        <v>3</v>
      </c>
      <c r="W58" s="182">
        <v>0</v>
      </c>
      <c r="X58" s="186">
        <v>1</v>
      </c>
      <c r="Y58" s="182">
        <v>45.9</v>
      </c>
      <c r="Z58" s="183"/>
      <c r="AA58" s="186">
        <v>10.6</v>
      </c>
      <c r="AB58" s="186">
        <v>10.3</v>
      </c>
      <c r="AC58" s="186">
        <v>10.7</v>
      </c>
      <c r="AD58" s="186">
        <v>527.2</v>
      </c>
      <c r="AE58" s="186">
        <v>3</v>
      </c>
      <c r="AF58" s="184">
        <v>-0.8</v>
      </c>
      <c r="AG58" s="186">
        <v>12</v>
      </c>
      <c r="AH58" s="197">
        <v>1.6</v>
      </c>
      <c r="AI58" s="197">
        <v>2</v>
      </c>
      <c r="AJ58" s="197">
        <v>15</v>
      </c>
      <c r="AK58" s="197">
        <v>2</v>
      </c>
      <c r="AL58" s="197">
        <v>15</v>
      </c>
      <c r="AM58" s="197">
        <v>2</v>
      </c>
      <c r="AN58" s="197">
        <v>0</v>
      </c>
      <c r="AO58" s="197">
        <v>1</v>
      </c>
      <c r="AP58" s="198"/>
      <c r="AQ58" s="198"/>
      <c r="AR58" s="197">
        <v>2</v>
      </c>
      <c r="AS58" s="197">
        <v>1</v>
      </c>
      <c r="AT58" s="197">
        <v>0</v>
      </c>
      <c r="AU58" s="197">
        <v>1</v>
      </c>
      <c r="AV58" s="662"/>
    </row>
    <row r="59" spans="1:48" ht="15">
      <c r="A59" s="664"/>
      <c r="B59" s="670" t="s">
        <v>159</v>
      </c>
      <c r="C59" s="45" t="s">
        <v>217</v>
      </c>
      <c r="D59" s="194">
        <v>42315</v>
      </c>
      <c r="E59" s="194">
        <v>42327</v>
      </c>
      <c r="F59" s="194">
        <v>42115</v>
      </c>
      <c r="G59" s="194">
        <v>42120</v>
      </c>
      <c r="H59" s="194">
        <v>42161</v>
      </c>
      <c r="I59" s="71">
        <v>212</v>
      </c>
      <c r="J59" s="285"/>
      <c r="K59" s="71">
        <v>18.22</v>
      </c>
      <c r="L59" s="71">
        <v>5</v>
      </c>
      <c r="M59" s="71">
        <v>76.3</v>
      </c>
      <c r="N59" s="71">
        <v>78.4</v>
      </c>
      <c r="O59" s="71">
        <v>1</v>
      </c>
      <c r="P59" s="71">
        <v>36.44</v>
      </c>
      <c r="Q59" s="71">
        <v>32.4</v>
      </c>
      <c r="R59" s="71">
        <v>41</v>
      </c>
      <c r="S59" s="182">
        <v>5</v>
      </c>
      <c r="T59" s="182">
        <v>1</v>
      </c>
      <c r="U59" s="182">
        <v>5</v>
      </c>
      <c r="V59" s="182">
        <v>1</v>
      </c>
      <c r="W59" s="182">
        <v>0</v>
      </c>
      <c r="X59" s="182">
        <v>3</v>
      </c>
      <c r="Y59" s="182">
        <v>41</v>
      </c>
      <c r="Z59" s="182">
        <v>801.5</v>
      </c>
      <c r="AA59" s="182">
        <v>10.1</v>
      </c>
      <c r="AB59" s="182">
        <v>9.2</v>
      </c>
      <c r="AC59" s="182">
        <v>9.6</v>
      </c>
      <c r="AD59" s="182">
        <v>481.4</v>
      </c>
      <c r="AE59" s="182">
        <v>11.2</v>
      </c>
      <c r="AF59" s="185">
        <v>13.4</v>
      </c>
      <c r="AG59" s="182">
        <v>1</v>
      </c>
      <c r="AH59" s="201"/>
      <c r="AI59" s="201" t="s">
        <v>359</v>
      </c>
      <c r="AJ59" s="201"/>
      <c r="AK59" s="201" t="s">
        <v>360</v>
      </c>
      <c r="AL59" s="201"/>
      <c r="AM59" s="201" t="s">
        <v>359</v>
      </c>
      <c r="AN59" s="198"/>
      <c r="AO59" s="198"/>
      <c r="AP59" s="201" t="s">
        <v>358</v>
      </c>
      <c r="AQ59" s="201"/>
      <c r="AR59" s="201" t="s">
        <v>358</v>
      </c>
      <c r="AS59" s="201"/>
      <c r="AT59" s="201">
        <v>0</v>
      </c>
      <c r="AU59" s="201">
        <v>1</v>
      </c>
      <c r="AV59" s="662"/>
    </row>
    <row r="60" spans="1:48" ht="15">
      <c r="A60" s="664"/>
      <c r="B60" s="670" t="s">
        <v>159</v>
      </c>
      <c r="C60" s="45" t="s">
        <v>212</v>
      </c>
      <c r="D60" s="194">
        <v>42304</v>
      </c>
      <c r="E60" s="194">
        <v>42313</v>
      </c>
      <c r="F60" s="194">
        <v>42110</v>
      </c>
      <c r="G60" s="194">
        <v>42112</v>
      </c>
      <c r="H60" s="194">
        <v>42155</v>
      </c>
      <c r="I60" s="71">
        <v>216</v>
      </c>
      <c r="J60" s="285"/>
      <c r="K60" s="71">
        <v>17.47</v>
      </c>
      <c r="L60" s="71">
        <v>5</v>
      </c>
      <c r="M60" s="71">
        <v>78.75</v>
      </c>
      <c r="N60" s="71">
        <v>83</v>
      </c>
      <c r="O60" s="71">
        <v>3</v>
      </c>
      <c r="P60" s="71">
        <v>32.15</v>
      </c>
      <c r="Q60" s="71">
        <v>38.45</v>
      </c>
      <c r="R60" s="71">
        <v>43.17</v>
      </c>
      <c r="S60" s="186">
        <v>5</v>
      </c>
      <c r="T60" s="186">
        <v>1</v>
      </c>
      <c r="U60" s="186">
        <v>5</v>
      </c>
      <c r="V60" s="186">
        <v>1</v>
      </c>
      <c r="W60" s="186">
        <v>3</v>
      </c>
      <c r="X60" s="186">
        <v>2</v>
      </c>
      <c r="Y60" s="182">
        <v>43.17</v>
      </c>
      <c r="Z60" s="183"/>
      <c r="AA60" s="182">
        <v>10.75</v>
      </c>
      <c r="AB60" s="182">
        <v>10.35</v>
      </c>
      <c r="AC60" s="182">
        <v>10.5</v>
      </c>
      <c r="AD60" s="182">
        <v>526.5</v>
      </c>
      <c r="AE60" s="182">
        <v>5.48</v>
      </c>
      <c r="AF60" s="185">
        <v>2.23</v>
      </c>
      <c r="AG60" s="182">
        <v>7</v>
      </c>
      <c r="AH60" s="201"/>
      <c r="AI60" s="197">
        <v>2</v>
      </c>
      <c r="AJ60" s="197"/>
      <c r="AK60" s="197">
        <v>2</v>
      </c>
      <c r="AL60" s="197"/>
      <c r="AM60" s="197">
        <v>2</v>
      </c>
      <c r="AN60" s="197"/>
      <c r="AO60" s="198"/>
      <c r="AP60" s="198"/>
      <c r="AQ60" s="198"/>
      <c r="AR60" s="198"/>
      <c r="AS60" s="197">
        <v>1</v>
      </c>
      <c r="AT60" s="197"/>
      <c r="AU60" s="197">
        <v>1</v>
      </c>
      <c r="AV60" s="662"/>
    </row>
    <row r="61" spans="1:48" ht="15">
      <c r="A61" s="664"/>
      <c r="B61" s="670" t="s">
        <v>159</v>
      </c>
      <c r="C61" s="45" t="s">
        <v>208</v>
      </c>
      <c r="D61" s="194">
        <v>42304</v>
      </c>
      <c r="E61" s="194">
        <v>42314</v>
      </c>
      <c r="F61" s="194">
        <v>42106</v>
      </c>
      <c r="G61" s="194">
        <v>42108</v>
      </c>
      <c r="H61" s="194">
        <v>42155</v>
      </c>
      <c r="I61" s="71">
        <v>214</v>
      </c>
      <c r="J61" s="285"/>
      <c r="K61" s="71">
        <v>14.5</v>
      </c>
      <c r="L61" s="71" t="s">
        <v>100</v>
      </c>
      <c r="M61" s="71">
        <v>66.9</v>
      </c>
      <c r="N61" s="71">
        <v>89</v>
      </c>
      <c r="O61" s="16"/>
      <c r="P61" s="71">
        <v>31.25</v>
      </c>
      <c r="Q61" s="71">
        <v>36.2</v>
      </c>
      <c r="R61" s="71">
        <v>41.35</v>
      </c>
      <c r="S61" s="186">
        <v>5</v>
      </c>
      <c r="T61" s="186">
        <v>1</v>
      </c>
      <c r="U61" s="186">
        <v>5</v>
      </c>
      <c r="V61" s="186">
        <v>3</v>
      </c>
      <c r="W61" s="186">
        <v>3</v>
      </c>
      <c r="X61" s="183"/>
      <c r="Y61" s="186">
        <v>41.35</v>
      </c>
      <c r="Z61" s="186">
        <v>760</v>
      </c>
      <c r="AA61" s="182">
        <v>8.36</v>
      </c>
      <c r="AB61" s="182">
        <v>7.36</v>
      </c>
      <c r="AC61" s="182">
        <v>8.14</v>
      </c>
      <c r="AD61" s="182">
        <v>397.67</v>
      </c>
      <c r="AE61" s="182">
        <v>2.1</v>
      </c>
      <c r="AF61" s="184">
        <v>-2.29</v>
      </c>
      <c r="AG61" s="182">
        <v>10</v>
      </c>
      <c r="AH61" s="197">
        <v>3</v>
      </c>
      <c r="AI61" s="199">
        <v>42038</v>
      </c>
      <c r="AJ61" s="197">
        <v>35</v>
      </c>
      <c r="AK61" s="197">
        <v>3</v>
      </c>
      <c r="AL61" s="197"/>
      <c r="AM61" s="197"/>
      <c r="AN61" s="201"/>
      <c r="AO61" s="201"/>
      <c r="AP61" s="197"/>
      <c r="AQ61" s="197"/>
      <c r="AR61" s="197"/>
      <c r="AS61" s="197"/>
      <c r="AT61" s="197"/>
      <c r="AU61" s="197"/>
      <c r="AV61" s="662"/>
    </row>
    <row r="62" spans="1:48" ht="15">
      <c r="A62" s="664"/>
      <c r="B62" s="670" t="s">
        <v>159</v>
      </c>
      <c r="C62" s="45" t="s">
        <v>215</v>
      </c>
      <c r="D62" s="194">
        <v>42304</v>
      </c>
      <c r="E62" s="194">
        <v>42313</v>
      </c>
      <c r="F62" s="194">
        <v>42109</v>
      </c>
      <c r="G62" s="194">
        <v>42112</v>
      </c>
      <c r="H62" s="194">
        <v>42156</v>
      </c>
      <c r="I62" s="71">
        <v>213</v>
      </c>
      <c r="J62" s="285"/>
      <c r="K62" s="71">
        <v>16.8</v>
      </c>
      <c r="L62" s="71">
        <v>3</v>
      </c>
      <c r="M62" s="71">
        <v>99.7</v>
      </c>
      <c r="N62" s="71">
        <v>88.8</v>
      </c>
      <c r="O62" s="71">
        <v>1</v>
      </c>
      <c r="P62" s="195">
        <v>37.7</v>
      </c>
      <c r="Q62" s="195">
        <v>35.15</v>
      </c>
      <c r="R62" s="195">
        <v>40.12</v>
      </c>
      <c r="S62" s="186">
        <v>5</v>
      </c>
      <c r="T62" s="186">
        <v>1</v>
      </c>
      <c r="U62" s="186">
        <v>5</v>
      </c>
      <c r="V62" s="186">
        <v>1</v>
      </c>
      <c r="W62" s="186">
        <v>6</v>
      </c>
      <c r="X62" s="186">
        <v>4</v>
      </c>
      <c r="Y62" s="182">
        <v>40.12</v>
      </c>
      <c r="Z62" s="186">
        <v>773</v>
      </c>
      <c r="AA62" s="182">
        <v>10.39</v>
      </c>
      <c r="AB62" s="182">
        <v>10.21</v>
      </c>
      <c r="AC62" s="182">
        <v>10.35</v>
      </c>
      <c r="AD62" s="182">
        <v>515.8</v>
      </c>
      <c r="AE62" s="182">
        <v>6.36</v>
      </c>
      <c r="AF62" s="185">
        <v>8.89</v>
      </c>
      <c r="AG62" s="182">
        <v>1</v>
      </c>
      <c r="AH62" s="200">
        <v>4.23</v>
      </c>
      <c r="AI62" s="201">
        <v>2</v>
      </c>
      <c r="AJ62" s="200">
        <v>100</v>
      </c>
      <c r="AK62" s="199">
        <v>42038</v>
      </c>
      <c r="AL62" s="197">
        <v>80</v>
      </c>
      <c r="AM62" s="199">
        <v>42006</v>
      </c>
      <c r="AN62" s="198"/>
      <c r="AO62" s="198"/>
      <c r="AP62" s="198"/>
      <c r="AQ62" s="198"/>
      <c r="AR62" s="197">
        <v>0</v>
      </c>
      <c r="AS62" s="197">
        <v>1</v>
      </c>
      <c r="AT62" s="197">
        <v>0</v>
      </c>
      <c r="AU62" s="197">
        <v>1</v>
      </c>
      <c r="AV62" s="662"/>
    </row>
    <row r="63" spans="1:48" ht="13.5">
      <c r="A63" s="665"/>
      <c r="B63" s="670"/>
      <c r="C63" s="78" t="s">
        <v>356</v>
      </c>
      <c r="D63" s="196"/>
      <c r="E63" s="196"/>
      <c r="F63" s="196"/>
      <c r="G63" s="196"/>
      <c r="H63" s="196"/>
      <c r="I63" s="53">
        <f>AVERAGE(I52:I62)</f>
        <v>204.0909090909091</v>
      </c>
      <c r="J63" s="285"/>
      <c r="K63" s="53">
        <f>AVERAGE(K52:K62)</f>
        <v>15.601818181818182</v>
      </c>
      <c r="L63" s="53"/>
      <c r="M63" s="53">
        <f>AVERAGE(M52:M62)</f>
        <v>69.82727272727273</v>
      </c>
      <c r="N63" s="53">
        <f>AVERAGE(N52:N62)</f>
        <v>85.49999999999999</v>
      </c>
      <c r="O63" s="53"/>
      <c r="P63" s="53">
        <f>AVERAGE(P52:P62)</f>
        <v>32.155454545454546</v>
      </c>
      <c r="Q63" s="53">
        <f>AVERAGE(Q52:Q62)</f>
        <v>36.349090909090904</v>
      </c>
      <c r="R63" s="53">
        <f>AVERAGE(R52:R62)</f>
        <v>41.17000000000001</v>
      </c>
      <c r="S63" s="189"/>
      <c r="T63" s="189"/>
      <c r="U63" s="189"/>
      <c r="V63" s="189"/>
      <c r="W63" s="189"/>
      <c r="X63" s="189"/>
      <c r="Y63" s="53">
        <f aca="true" t="shared" si="5" ref="Y63:AD63">AVERAGE(Y52:Y62)</f>
        <v>41.17000000000001</v>
      </c>
      <c r="Z63" s="53">
        <f t="shared" si="5"/>
        <v>806.0714285714286</v>
      </c>
      <c r="AA63" s="54">
        <f t="shared" si="5"/>
        <v>9.502454545454546</v>
      </c>
      <c r="AB63" s="54">
        <f t="shared" si="5"/>
        <v>9.180909090909092</v>
      </c>
      <c r="AC63" s="54">
        <f t="shared" si="5"/>
        <v>9.431363636363635</v>
      </c>
      <c r="AD63" s="54">
        <f t="shared" si="5"/>
        <v>468.6063636363637</v>
      </c>
      <c r="AE63" s="53">
        <f>(AD63-444.42)/444.42*100</f>
        <v>5.44223114089458</v>
      </c>
      <c r="AF63" s="190">
        <f>(AD63-450.72)/450.72*100</f>
        <v>3.9683980378868657</v>
      </c>
      <c r="AG63" s="191">
        <v>3</v>
      </c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662"/>
    </row>
    <row r="64" spans="1:48" ht="13.5">
      <c r="A64" s="666" t="s">
        <v>400</v>
      </c>
      <c r="B64" s="669" t="s">
        <v>393</v>
      </c>
      <c r="C64" s="56" t="s">
        <v>135</v>
      </c>
      <c r="D64" s="194">
        <v>42679</v>
      </c>
      <c r="E64" s="194">
        <v>42686</v>
      </c>
      <c r="F64" s="194">
        <v>42463</v>
      </c>
      <c r="G64" s="194">
        <v>42466</v>
      </c>
      <c r="H64" s="194">
        <v>42513</v>
      </c>
      <c r="I64" s="58">
        <v>194</v>
      </c>
      <c r="J64" s="285"/>
      <c r="K64" s="58">
        <v>12.5</v>
      </c>
      <c r="L64" s="58">
        <v>5</v>
      </c>
      <c r="M64" s="285"/>
      <c r="N64" s="58">
        <v>83.5</v>
      </c>
      <c r="O64" s="58">
        <v>2</v>
      </c>
      <c r="P64" s="58">
        <v>24</v>
      </c>
      <c r="Q64" s="58">
        <v>53.22</v>
      </c>
      <c r="R64" s="58">
        <v>37.6</v>
      </c>
      <c r="S64" s="58">
        <v>5</v>
      </c>
      <c r="T64" s="58">
        <v>1</v>
      </c>
      <c r="U64" s="58">
        <v>1</v>
      </c>
      <c r="V64" s="58">
        <v>5</v>
      </c>
      <c r="W64" s="58">
        <v>0</v>
      </c>
      <c r="X64" s="56" t="s">
        <v>133</v>
      </c>
      <c r="Y64" s="58">
        <v>41.9</v>
      </c>
      <c r="Z64" s="58">
        <v>705.1</v>
      </c>
      <c r="AA64" s="58">
        <v>92.5</v>
      </c>
      <c r="AB64" s="58">
        <v>83.5</v>
      </c>
      <c r="AC64" s="58">
        <v>88</v>
      </c>
      <c r="AD64" s="58">
        <v>366.7</v>
      </c>
      <c r="AE64" s="58">
        <v>3.06</v>
      </c>
      <c r="AF64" s="285"/>
      <c r="AG64" s="58">
        <v>1</v>
      </c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662"/>
    </row>
    <row r="65" spans="1:48" ht="13.5">
      <c r="A65" s="667"/>
      <c r="B65" s="669"/>
      <c r="C65" s="56" t="s">
        <v>134</v>
      </c>
      <c r="D65" s="194">
        <v>42719</v>
      </c>
      <c r="E65" s="194">
        <v>42375</v>
      </c>
      <c r="F65" s="194">
        <v>42481</v>
      </c>
      <c r="G65" s="194">
        <v>42486</v>
      </c>
      <c r="H65" s="194">
        <v>42523</v>
      </c>
      <c r="I65" s="58">
        <v>169</v>
      </c>
      <c r="J65" s="285"/>
      <c r="K65" s="58">
        <v>18.6</v>
      </c>
      <c r="L65" s="58">
        <v>5</v>
      </c>
      <c r="M65" s="285"/>
      <c r="N65" s="58">
        <v>71.2</v>
      </c>
      <c r="O65" s="58">
        <v>2</v>
      </c>
      <c r="P65" s="58">
        <v>22.14</v>
      </c>
      <c r="Q65" s="58">
        <v>41.31</v>
      </c>
      <c r="R65" s="58">
        <v>42.1</v>
      </c>
      <c r="S65" s="58">
        <v>5</v>
      </c>
      <c r="T65" s="58">
        <v>1</v>
      </c>
      <c r="U65" s="58">
        <v>5</v>
      </c>
      <c r="V65" s="58">
        <v>3</v>
      </c>
      <c r="W65" s="58">
        <v>0</v>
      </c>
      <c r="X65" s="58">
        <v>1</v>
      </c>
      <c r="Y65" s="58">
        <v>41.3</v>
      </c>
      <c r="Z65" s="289"/>
      <c r="AA65" s="58">
        <v>111.6</v>
      </c>
      <c r="AB65" s="58">
        <v>111</v>
      </c>
      <c r="AC65" s="58">
        <v>111.3</v>
      </c>
      <c r="AD65" s="58">
        <v>371</v>
      </c>
      <c r="AE65" s="58">
        <v>3.2</v>
      </c>
      <c r="AF65" s="285"/>
      <c r="AG65" s="58">
        <v>2</v>
      </c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662"/>
    </row>
    <row r="66" spans="1:48" ht="13.5">
      <c r="A66" s="667"/>
      <c r="B66" s="669"/>
      <c r="C66" s="56" t="s">
        <v>131</v>
      </c>
      <c r="D66" s="194">
        <v>42676</v>
      </c>
      <c r="E66" s="194">
        <v>42688</v>
      </c>
      <c r="F66" s="194">
        <v>42467</v>
      </c>
      <c r="G66" s="194">
        <v>42469</v>
      </c>
      <c r="H66" s="194">
        <v>42521</v>
      </c>
      <c r="I66" s="58">
        <v>212</v>
      </c>
      <c r="J66" s="285"/>
      <c r="K66" s="58">
        <v>16.8</v>
      </c>
      <c r="L66" s="58">
        <v>3</v>
      </c>
      <c r="M66" s="285"/>
      <c r="N66" s="58">
        <v>86.7</v>
      </c>
      <c r="O66" s="58">
        <v>2</v>
      </c>
      <c r="P66" s="58">
        <v>30.28</v>
      </c>
      <c r="Q66" s="58">
        <v>56.93</v>
      </c>
      <c r="R66" s="58">
        <v>33.42</v>
      </c>
      <c r="S66" s="58">
        <v>5</v>
      </c>
      <c r="T66" s="58">
        <v>1</v>
      </c>
      <c r="U66" s="58">
        <v>5</v>
      </c>
      <c r="V66" s="58">
        <v>3</v>
      </c>
      <c r="W66" s="58">
        <v>0</v>
      </c>
      <c r="X66" s="56" t="s">
        <v>133</v>
      </c>
      <c r="Y66" s="58">
        <v>42.67</v>
      </c>
      <c r="Z66" s="58"/>
      <c r="AA66" s="58">
        <v>124.14</v>
      </c>
      <c r="AB66" s="58">
        <v>122.96</v>
      </c>
      <c r="AC66" s="58">
        <v>123.55</v>
      </c>
      <c r="AD66" s="58">
        <v>410.19</v>
      </c>
      <c r="AE66" s="58">
        <v>7.59</v>
      </c>
      <c r="AF66" s="285"/>
      <c r="AG66" s="58">
        <v>1</v>
      </c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662"/>
    </row>
    <row r="67" spans="1:48" ht="13.5">
      <c r="A67" s="667"/>
      <c r="B67" s="669"/>
      <c r="C67" s="56" t="s">
        <v>141</v>
      </c>
      <c r="D67" s="194">
        <v>42671</v>
      </c>
      <c r="E67" s="194">
        <v>42678</v>
      </c>
      <c r="F67" s="194">
        <v>42468</v>
      </c>
      <c r="G67" s="194">
        <v>42471</v>
      </c>
      <c r="H67" s="194">
        <v>42518</v>
      </c>
      <c r="I67" s="58">
        <v>213</v>
      </c>
      <c r="J67" s="285"/>
      <c r="K67" s="58">
        <v>16</v>
      </c>
      <c r="L67" s="58">
        <v>5</v>
      </c>
      <c r="M67" s="285"/>
      <c r="N67" s="58">
        <v>82</v>
      </c>
      <c r="O67" s="58">
        <v>2</v>
      </c>
      <c r="P67" s="58">
        <v>31.9</v>
      </c>
      <c r="Q67" s="58">
        <v>51.04</v>
      </c>
      <c r="R67" s="58">
        <v>41.6</v>
      </c>
      <c r="S67" s="58">
        <v>5</v>
      </c>
      <c r="T67" s="58">
        <v>1</v>
      </c>
      <c r="U67" s="58">
        <v>5</v>
      </c>
      <c r="V67" s="58">
        <v>3</v>
      </c>
      <c r="W67" s="58"/>
      <c r="X67" s="58">
        <v>1</v>
      </c>
      <c r="Y67" s="58">
        <v>42.4</v>
      </c>
      <c r="Z67" s="289"/>
      <c r="AA67" s="58">
        <v>131.6</v>
      </c>
      <c r="AB67" s="58">
        <v>144.35</v>
      </c>
      <c r="AC67" s="58">
        <v>137.98</v>
      </c>
      <c r="AD67" s="58">
        <v>549.48</v>
      </c>
      <c r="AE67" s="58">
        <v>4.82</v>
      </c>
      <c r="AF67" s="285"/>
      <c r="AG67" s="58">
        <v>1</v>
      </c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662"/>
    </row>
    <row r="68" spans="1:48" ht="13.5">
      <c r="A68" s="667"/>
      <c r="B68" s="669"/>
      <c r="C68" s="56" t="s">
        <v>139</v>
      </c>
      <c r="D68" s="194">
        <v>42679</v>
      </c>
      <c r="E68" s="194">
        <v>42688</v>
      </c>
      <c r="F68" s="194">
        <v>42473</v>
      </c>
      <c r="G68" s="194">
        <v>42475</v>
      </c>
      <c r="H68" s="194">
        <v>42520</v>
      </c>
      <c r="I68" s="58">
        <v>207</v>
      </c>
      <c r="J68" s="285"/>
      <c r="K68" s="58">
        <v>14.5</v>
      </c>
      <c r="L68" s="58">
        <v>5</v>
      </c>
      <c r="M68" s="285"/>
      <c r="N68" s="58">
        <v>79.4</v>
      </c>
      <c r="O68" s="58">
        <v>2</v>
      </c>
      <c r="P68" s="58">
        <v>30.2</v>
      </c>
      <c r="Q68" s="58">
        <v>47.41</v>
      </c>
      <c r="R68" s="58">
        <v>35.25</v>
      </c>
      <c r="S68" s="58">
        <v>5</v>
      </c>
      <c r="T68" s="58">
        <v>1</v>
      </c>
      <c r="U68" s="58">
        <v>2</v>
      </c>
      <c r="V68" s="58"/>
      <c r="W68" s="58"/>
      <c r="X68" s="58">
        <v>5</v>
      </c>
      <c r="Y68" s="58">
        <v>43.52</v>
      </c>
      <c r="Z68" s="58">
        <v>736</v>
      </c>
      <c r="AA68" s="58">
        <v>91.8</v>
      </c>
      <c r="AB68" s="58">
        <v>87.7</v>
      </c>
      <c r="AC68" s="58">
        <v>89.8</v>
      </c>
      <c r="AD68" s="58">
        <v>449.2</v>
      </c>
      <c r="AE68" s="58">
        <v>7.23</v>
      </c>
      <c r="AF68" s="285"/>
      <c r="AG68" s="58">
        <v>1</v>
      </c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662"/>
    </row>
    <row r="69" spans="1:48" ht="13.5">
      <c r="A69" s="667"/>
      <c r="B69" s="669"/>
      <c r="C69" s="56" t="s">
        <v>140</v>
      </c>
      <c r="D69" s="194">
        <v>42678</v>
      </c>
      <c r="E69" s="194">
        <v>42686</v>
      </c>
      <c r="F69" s="194">
        <v>42470</v>
      </c>
      <c r="G69" s="194">
        <v>42473</v>
      </c>
      <c r="H69" s="194">
        <v>42519</v>
      </c>
      <c r="I69" s="58">
        <v>207</v>
      </c>
      <c r="J69" s="285"/>
      <c r="K69" s="58">
        <v>17.93</v>
      </c>
      <c r="L69" s="58">
        <v>5</v>
      </c>
      <c r="M69" s="285"/>
      <c r="N69" s="58">
        <v>87</v>
      </c>
      <c r="O69" s="58">
        <v>3</v>
      </c>
      <c r="P69" s="58">
        <v>34.74</v>
      </c>
      <c r="Q69" s="58">
        <v>47.76</v>
      </c>
      <c r="R69" s="58">
        <v>36.1</v>
      </c>
      <c r="S69" s="58">
        <v>5</v>
      </c>
      <c r="T69" s="58">
        <v>1</v>
      </c>
      <c r="U69" s="58">
        <v>5</v>
      </c>
      <c r="V69" s="58">
        <v>3</v>
      </c>
      <c r="W69" s="58">
        <v>0</v>
      </c>
      <c r="X69" s="58">
        <v>1</v>
      </c>
      <c r="Y69" s="58">
        <v>40.8</v>
      </c>
      <c r="Z69" s="58">
        <v>788</v>
      </c>
      <c r="AA69" s="58">
        <v>114.4</v>
      </c>
      <c r="AB69" s="58">
        <v>115</v>
      </c>
      <c r="AC69" s="58">
        <v>114.7</v>
      </c>
      <c r="AD69" s="58">
        <v>509.8</v>
      </c>
      <c r="AE69" s="58">
        <v>6.65</v>
      </c>
      <c r="AF69" s="285"/>
      <c r="AG69" s="58">
        <v>1</v>
      </c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662"/>
    </row>
    <row r="70" spans="1:48" ht="13.5">
      <c r="A70" s="667"/>
      <c r="B70" s="669"/>
      <c r="C70" s="56" t="s">
        <v>136</v>
      </c>
      <c r="D70" s="194">
        <v>42684</v>
      </c>
      <c r="E70" s="194">
        <v>42694</v>
      </c>
      <c r="F70" s="194">
        <v>42470</v>
      </c>
      <c r="G70" s="194">
        <v>42472</v>
      </c>
      <c r="H70" s="194">
        <v>42520</v>
      </c>
      <c r="I70" s="58">
        <v>201</v>
      </c>
      <c r="J70" s="285"/>
      <c r="K70" s="58">
        <v>15.1</v>
      </c>
      <c r="L70" s="58">
        <v>3</v>
      </c>
      <c r="M70" s="285"/>
      <c r="N70" s="58">
        <v>84.2</v>
      </c>
      <c r="O70" s="58">
        <v>3</v>
      </c>
      <c r="P70" s="58">
        <v>32</v>
      </c>
      <c r="Q70" s="58">
        <v>51.61</v>
      </c>
      <c r="R70" s="58">
        <v>45.2</v>
      </c>
      <c r="S70" s="58">
        <v>5</v>
      </c>
      <c r="T70" s="58">
        <v>1</v>
      </c>
      <c r="U70" s="58">
        <v>5</v>
      </c>
      <c r="V70" s="58">
        <v>3</v>
      </c>
      <c r="W70" s="58">
        <v>1.5</v>
      </c>
      <c r="X70" s="58">
        <v>5</v>
      </c>
      <c r="Y70" s="58">
        <v>44.2</v>
      </c>
      <c r="Z70" s="58"/>
      <c r="AA70" s="58">
        <v>145.8</v>
      </c>
      <c r="AB70" s="58">
        <v>152</v>
      </c>
      <c r="AC70" s="58">
        <v>148.9</v>
      </c>
      <c r="AD70" s="58">
        <v>551.4</v>
      </c>
      <c r="AE70" s="58">
        <v>7</v>
      </c>
      <c r="AF70" s="285"/>
      <c r="AG70" s="58">
        <v>1</v>
      </c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662"/>
    </row>
    <row r="71" spans="1:48" ht="13.5">
      <c r="A71" s="667"/>
      <c r="B71" s="669"/>
      <c r="C71" s="56" t="s">
        <v>391</v>
      </c>
      <c r="D71" s="194">
        <v>42672</v>
      </c>
      <c r="E71" s="194">
        <v>42679</v>
      </c>
      <c r="F71" s="194">
        <v>42469</v>
      </c>
      <c r="G71" s="194">
        <v>42472</v>
      </c>
      <c r="H71" s="194">
        <v>42515</v>
      </c>
      <c r="I71" s="58">
        <v>210</v>
      </c>
      <c r="J71" s="285"/>
      <c r="K71" s="58">
        <v>17.2</v>
      </c>
      <c r="L71" s="58">
        <v>5</v>
      </c>
      <c r="M71" s="285"/>
      <c r="N71" s="58">
        <v>88.1</v>
      </c>
      <c r="O71" s="58">
        <v>3</v>
      </c>
      <c r="P71" s="58">
        <v>31.71</v>
      </c>
      <c r="Q71" s="58">
        <v>43.31</v>
      </c>
      <c r="R71" s="58">
        <v>40.7</v>
      </c>
      <c r="S71" s="58">
        <v>5</v>
      </c>
      <c r="T71" s="58">
        <v>1</v>
      </c>
      <c r="U71" s="58">
        <v>5</v>
      </c>
      <c r="V71" s="58">
        <v>1</v>
      </c>
      <c r="W71" s="58">
        <v>0</v>
      </c>
      <c r="X71" s="58">
        <v>1</v>
      </c>
      <c r="Y71" s="58">
        <v>44.69</v>
      </c>
      <c r="Z71" s="58">
        <v>718.71</v>
      </c>
      <c r="AA71" s="58">
        <v>103.73</v>
      </c>
      <c r="AB71" s="58">
        <v>101.56</v>
      </c>
      <c r="AC71" s="58">
        <v>102.65</v>
      </c>
      <c r="AD71" s="58">
        <v>456.43</v>
      </c>
      <c r="AE71" s="58">
        <v>4.92</v>
      </c>
      <c r="AF71" s="285"/>
      <c r="AG71" s="58">
        <v>1</v>
      </c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662"/>
    </row>
    <row r="72" spans="1:48" ht="13.5">
      <c r="A72" s="667"/>
      <c r="B72" s="669"/>
      <c r="C72" s="56" t="s">
        <v>137</v>
      </c>
      <c r="D72" s="194">
        <v>42681</v>
      </c>
      <c r="E72" s="194">
        <v>42689</v>
      </c>
      <c r="F72" s="194">
        <v>42471</v>
      </c>
      <c r="G72" s="194">
        <v>42474</v>
      </c>
      <c r="H72" s="194">
        <v>42519</v>
      </c>
      <c r="I72" s="58">
        <v>203</v>
      </c>
      <c r="J72" s="285"/>
      <c r="K72" s="58">
        <v>15.5</v>
      </c>
      <c r="L72" s="58">
        <v>5</v>
      </c>
      <c r="M72" s="285"/>
      <c r="N72" s="58">
        <v>87</v>
      </c>
      <c r="O72" s="58">
        <v>2</v>
      </c>
      <c r="P72" s="58">
        <v>29.2</v>
      </c>
      <c r="Q72" s="58">
        <v>42.75</v>
      </c>
      <c r="R72" s="58">
        <v>34.1</v>
      </c>
      <c r="S72" s="58">
        <v>5</v>
      </c>
      <c r="T72" s="58">
        <v>1</v>
      </c>
      <c r="U72" s="58">
        <v>5</v>
      </c>
      <c r="V72" s="58">
        <v>1</v>
      </c>
      <c r="W72" s="58">
        <v>0</v>
      </c>
      <c r="X72" s="58">
        <v>1</v>
      </c>
      <c r="Y72" s="58">
        <v>43.2</v>
      </c>
      <c r="Z72" s="58">
        <v>759</v>
      </c>
      <c r="AA72" s="58">
        <v>103.5</v>
      </c>
      <c r="AB72" s="58">
        <v>107.9</v>
      </c>
      <c r="AC72" s="58">
        <v>105.7</v>
      </c>
      <c r="AD72" s="58">
        <v>422.8</v>
      </c>
      <c r="AE72" s="58">
        <v>4.71</v>
      </c>
      <c r="AF72" s="285"/>
      <c r="AG72" s="58">
        <v>1</v>
      </c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662"/>
    </row>
    <row r="73" spans="1:48" ht="13.5">
      <c r="A73" s="667"/>
      <c r="B73" s="669"/>
      <c r="C73" s="56" t="s">
        <v>392</v>
      </c>
      <c r="D73" s="194">
        <v>42676</v>
      </c>
      <c r="E73" s="194">
        <v>42683</v>
      </c>
      <c r="F73" s="194">
        <v>42472</v>
      </c>
      <c r="G73" s="194">
        <v>42475</v>
      </c>
      <c r="H73" s="194">
        <v>42525</v>
      </c>
      <c r="I73" s="58">
        <v>216</v>
      </c>
      <c r="J73" s="285"/>
      <c r="K73" s="58">
        <v>18.41</v>
      </c>
      <c r="L73" s="58">
        <v>5</v>
      </c>
      <c r="M73" s="285"/>
      <c r="N73" s="58">
        <v>73.1</v>
      </c>
      <c r="O73" s="58">
        <v>4</v>
      </c>
      <c r="P73" s="58">
        <v>38.93</v>
      </c>
      <c r="Q73" s="58">
        <v>45.09</v>
      </c>
      <c r="R73" s="58">
        <v>35.6</v>
      </c>
      <c r="S73" s="58">
        <v>5</v>
      </c>
      <c r="T73" s="58">
        <v>1</v>
      </c>
      <c r="U73" s="58">
        <v>5</v>
      </c>
      <c r="V73" s="58">
        <v>1</v>
      </c>
      <c r="W73" s="58">
        <v>0</v>
      </c>
      <c r="X73" s="58">
        <v>5</v>
      </c>
      <c r="Y73" s="58">
        <v>36.7</v>
      </c>
      <c r="Z73" s="58">
        <v>813</v>
      </c>
      <c r="AA73" s="58">
        <v>112.4</v>
      </c>
      <c r="AB73" s="58">
        <v>114.9</v>
      </c>
      <c r="AC73" s="58">
        <v>113.65</v>
      </c>
      <c r="AD73" s="58">
        <v>505.1</v>
      </c>
      <c r="AE73" s="58">
        <v>0.52</v>
      </c>
      <c r="AF73" s="285"/>
      <c r="AG73" s="58">
        <v>2</v>
      </c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662"/>
    </row>
    <row r="74" spans="1:48" ht="13.5">
      <c r="A74" s="667"/>
      <c r="B74" s="669"/>
      <c r="C74" s="56" t="s">
        <v>138</v>
      </c>
      <c r="D74" s="194">
        <v>42678</v>
      </c>
      <c r="E74" s="194">
        <v>42693</v>
      </c>
      <c r="F74" s="194">
        <v>42474</v>
      </c>
      <c r="G74" s="194">
        <v>42476</v>
      </c>
      <c r="H74" s="194">
        <v>42521</v>
      </c>
      <c r="I74" s="58">
        <v>211</v>
      </c>
      <c r="J74" s="285"/>
      <c r="K74" s="58">
        <v>16.89</v>
      </c>
      <c r="L74" s="58">
        <v>5</v>
      </c>
      <c r="M74" s="285"/>
      <c r="N74" s="58">
        <v>81</v>
      </c>
      <c r="O74" s="58">
        <v>2</v>
      </c>
      <c r="P74" s="58">
        <v>32.77</v>
      </c>
      <c r="Q74" s="58">
        <v>48.31</v>
      </c>
      <c r="R74" s="58">
        <v>36.79</v>
      </c>
      <c r="S74" s="58">
        <v>5</v>
      </c>
      <c r="T74" s="58">
        <v>1</v>
      </c>
      <c r="U74" s="58">
        <v>5</v>
      </c>
      <c r="V74" s="58">
        <v>3</v>
      </c>
      <c r="W74" s="58">
        <v>1</v>
      </c>
      <c r="X74" s="58">
        <v>1</v>
      </c>
      <c r="Y74" s="58">
        <v>42.35</v>
      </c>
      <c r="Z74" s="289"/>
      <c r="AA74" s="58">
        <v>106.33</v>
      </c>
      <c r="AB74" s="58">
        <v>104.5</v>
      </c>
      <c r="AC74" s="58">
        <v>105.42</v>
      </c>
      <c r="AD74" s="58">
        <v>468.78</v>
      </c>
      <c r="AE74" s="58">
        <v>7.51</v>
      </c>
      <c r="AF74" s="285"/>
      <c r="AG74" s="58">
        <v>1</v>
      </c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662"/>
    </row>
    <row r="75" spans="1:48" ht="13.5">
      <c r="A75" s="667"/>
      <c r="B75" s="669"/>
      <c r="C75" s="56" t="s">
        <v>142</v>
      </c>
      <c r="D75" s="194">
        <v>42670</v>
      </c>
      <c r="E75" s="194">
        <v>42677</v>
      </c>
      <c r="F75" s="194">
        <v>42473</v>
      </c>
      <c r="G75" s="194">
        <v>42477</v>
      </c>
      <c r="H75" s="194">
        <v>42524</v>
      </c>
      <c r="I75" s="58">
        <v>220</v>
      </c>
      <c r="J75" s="285"/>
      <c r="K75" s="58">
        <v>16.21</v>
      </c>
      <c r="L75" s="58">
        <v>5</v>
      </c>
      <c r="M75" s="285"/>
      <c r="N75" s="58">
        <v>81</v>
      </c>
      <c r="O75" s="58">
        <v>4</v>
      </c>
      <c r="P75" s="58">
        <v>30.67</v>
      </c>
      <c r="Q75" s="58">
        <v>39.26</v>
      </c>
      <c r="R75" s="58">
        <v>43.54</v>
      </c>
      <c r="S75" s="58">
        <v>5</v>
      </c>
      <c r="T75" s="58">
        <v>1</v>
      </c>
      <c r="U75" s="58">
        <v>5</v>
      </c>
      <c r="V75" s="58">
        <v>1</v>
      </c>
      <c r="W75" s="58">
        <v>0.5</v>
      </c>
      <c r="X75" s="58">
        <v>1</v>
      </c>
      <c r="Y75" s="58">
        <v>41.3</v>
      </c>
      <c r="Z75" s="289"/>
      <c r="AA75" s="58">
        <v>113</v>
      </c>
      <c r="AB75" s="58">
        <v>119.04</v>
      </c>
      <c r="AC75" s="58">
        <v>116.02</v>
      </c>
      <c r="AD75" s="58">
        <v>515.64</v>
      </c>
      <c r="AE75" s="58">
        <v>3.63</v>
      </c>
      <c r="AF75" s="285"/>
      <c r="AG75" s="58">
        <v>2</v>
      </c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662"/>
    </row>
    <row r="76" spans="1:48" ht="14.25">
      <c r="A76" s="668"/>
      <c r="B76" s="669"/>
      <c r="C76" s="56" t="s">
        <v>128</v>
      </c>
      <c r="D76" s="58"/>
      <c r="E76" s="58"/>
      <c r="F76" s="58"/>
      <c r="G76" s="58"/>
      <c r="H76" s="58"/>
      <c r="I76" s="288">
        <v>205.3</v>
      </c>
      <c r="J76" s="285"/>
      <c r="K76" s="288">
        <v>16.27</v>
      </c>
      <c r="L76" s="287"/>
      <c r="M76" s="285"/>
      <c r="N76" s="288">
        <v>82</v>
      </c>
      <c r="O76" s="287"/>
      <c r="P76" s="288">
        <v>30.71</v>
      </c>
      <c r="Q76" s="288">
        <v>47.33</v>
      </c>
      <c r="R76" s="288">
        <v>38.5</v>
      </c>
      <c r="S76" s="58"/>
      <c r="T76" s="58"/>
      <c r="U76" s="58"/>
      <c r="V76" s="58"/>
      <c r="W76" s="58"/>
      <c r="X76" s="58"/>
      <c r="Y76" s="288">
        <v>42.09</v>
      </c>
      <c r="Z76" s="288">
        <v>753.3</v>
      </c>
      <c r="AA76" s="287"/>
      <c r="AB76" s="287"/>
      <c r="AC76" s="287"/>
      <c r="AD76" s="288">
        <v>464.71</v>
      </c>
      <c r="AE76" s="288">
        <v>5.06</v>
      </c>
      <c r="AF76" s="285"/>
      <c r="AG76" s="288">
        <v>1</v>
      </c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662"/>
    </row>
  </sheetData>
  <sheetProtection/>
  <mergeCells count="34">
    <mergeCell ref="A64:A76"/>
    <mergeCell ref="AH1:AI1"/>
    <mergeCell ref="AJ1:AK1"/>
    <mergeCell ref="AA1:AC1"/>
    <mergeCell ref="AD1:AD2"/>
    <mergeCell ref="AE1:AE2"/>
    <mergeCell ref="AG1:AG2"/>
    <mergeCell ref="B27:B39"/>
    <mergeCell ref="B64:B76"/>
    <mergeCell ref="AF1:AF2"/>
    <mergeCell ref="B15:B26"/>
    <mergeCell ref="B52:B63"/>
    <mergeCell ref="U1:U2"/>
    <mergeCell ref="V1:V2"/>
    <mergeCell ref="W1:W2"/>
    <mergeCell ref="X1:X2"/>
    <mergeCell ref="A3:A14"/>
    <mergeCell ref="A15:A26"/>
    <mergeCell ref="A27:A39"/>
    <mergeCell ref="A40:A51"/>
    <mergeCell ref="A52:A63"/>
    <mergeCell ref="AL1:AM1"/>
    <mergeCell ref="AN1:AO1"/>
    <mergeCell ref="B3:B14"/>
    <mergeCell ref="B40:B51"/>
    <mergeCell ref="AV1:AV2"/>
    <mergeCell ref="AV3:AV76"/>
    <mergeCell ref="AP1:AQ1"/>
    <mergeCell ref="AR1:AS1"/>
    <mergeCell ref="AT1:AU1"/>
    <mergeCell ref="Y1:Y2"/>
    <mergeCell ref="Z1:Z2"/>
    <mergeCell ref="S1:S2"/>
    <mergeCell ref="T1:T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71"/>
  <sheetViews>
    <sheetView zoomScalePageLayoutView="0" workbookViewId="0" topLeftCell="A1">
      <selection activeCell="D24" sqref="D24:H34"/>
    </sheetView>
  </sheetViews>
  <sheetFormatPr defaultColWidth="9.140625" defaultRowHeight="15"/>
  <cols>
    <col min="1" max="1" width="13.28125" style="0" customWidth="1"/>
    <col min="2" max="2" width="6.8515625" style="66" customWidth="1"/>
    <col min="3" max="3" width="17.421875" style="0" customWidth="1"/>
    <col min="10" max="10" width="7.140625" style="0" customWidth="1"/>
    <col min="11" max="14" width="5.57421875" style="0" customWidth="1"/>
    <col min="53" max="53" width="11.7109375" style="57" customWidth="1"/>
  </cols>
  <sheetData>
    <row r="1" ht="28.5" customHeight="1">
      <c r="BA1" s="676" t="s">
        <v>419</v>
      </c>
    </row>
    <row r="2" spans="19:53" ht="23.25" customHeight="1">
      <c r="S2" s="671" t="s">
        <v>184</v>
      </c>
      <c r="T2" s="671" t="s">
        <v>185</v>
      </c>
      <c r="U2" s="671" t="s">
        <v>186</v>
      </c>
      <c r="V2" s="671" t="s">
        <v>187</v>
      </c>
      <c r="W2" s="671" t="s">
        <v>249</v>
      </c>
      <c r="X2" s="686" t="s">
        <v>189</v>
      </c>
      <c r="Y2" s="688" t="s">
        <v>250</v>
      </c>
      <c r="Z2" s="690" t="s">
        <v>251</v>
      </c>
      <c r="AA2" s="692" t="s">
        <v>252</v>
      </c>
      <c r="AB2" s="693"/>
      <c r="AC2" s="693"/>
      <c r="AD2" s="681" t="s">
        <v>253</v>
      </c>
      <c r="AE2" s="681" t="s">
        <v>254</v>
      </c>
      <c r="AF2" s="684" t="s">
        <v>255</v>
      </c>
      <c r="AG2" s="679" t="s">
        <v>197</v>
      </c>
      <c r="AH2" s="680"/>
      <c r="AI2" s="679" t="s">
        <v>198</v>
      </c>
      <c r="AJ2" s="680"/>
      <c r="AK2" s="679" t="s">
        <v>201</v>
      </c>
      <c r="AL2" s="680"/>
      <c r="AM2" s="679" t="s">
        <v>202</v>
      </c>
      <c r="AN2" s="680"/>
      <c r="AO2" s="679" t="s">
        <v>199</v>
      </c>
      <c r="AP2" s="680"/>
      <c r="AQ2" s="679" t="s">
        <v>203</v>
      </c>
      <c r="AR2" s="680"/>
      <c r="AS2" s="679" t="s">
        <v>258</v>
      </c>
      <c r="AT2" s="680"/>
      <c r="AU2" s="679" t="s">
        <v>259</v>
      </c>
      <c r="AV2" s="680"/>
      <c r="AW2" s="679" t="s">
        <v>260</v>
      </c>
      <c r="AX2" s="680"/>
      <c r="AY2" s="679" t="s">
        <v>261</v>
      </c>
      <c r="AZ2" s="680"/>
      <c r="BA2" s="677"/>
    </row>
    <row r="3" spans="2:53" ht="33" customHeight="1">
      <c r="B3" s="293" t="s">
        <v>221</v>
      </c>
      <c r="C3" s="293" t="s">
        <v>222</v>
      </c>
      <c r="D3" s="84" t="s">
        <v>223</v>
      </c>
      <c r="E3" s="84" t="s">
        <v>224</v>
      </c>
      <c r="F3" s="85" t="s">
        <v>225</v>
      </c>
      <c r="G3" s="84" t="s">
        <v>226</v>
      </c>
      <c r="H3" s="84" t="s">
        <v>227</v>
      </c>
      <c r="I3" s="86" t="s">
        <v>228</v>
      </c>
      <c r="J3" s="86" t="s">
        <v>229</v>
      </c>
      <c r="K3" s="87" t="s">
        <v>230</v>
      </c>
      <c r="L3" s="86" t="s">
        <v>231</v>
      </c>
      <c r="M3" s="88" t="s">
        <v>232</v>
      </c>
      <c r="N3" s="86" t="s">
        <v>233</v>
      </c>
      <c r="O3" s="88" t="s">
        <v>234</v>
      </c>
      <c r="P3" s="88" t="s">
        <v>235</v>
      </c>
      <c r="Q3" s="88" t="s">
        <v>236</v>
      </c>
      <c r="R3" s="88" t="s">
        <v>237</v>
      </c>
      <c r="S3" s="672"/>
      <c r="T3" s="672"/>
      <c r="U3" s="672"/>
      <c r="V3" s="672"/>
      <c r="W3" s="672"/>
      <c r="X3" s="687"/>
      <c r="Y3" s="689"/>
      <c r="Z3" s="691"/>
      <c r="AA3" s="103" t="s">
        <v>23</v>
      </c>
      <c r="AB3" s="103" t="s">
        <v>24</v>
      </c>
      <c r="AC3" s="103" t="s">
        <v>25</v>
      </c>
      <c r="AD3" s="682"/>
      <c r="AE3" s="683"/>
      <c r="AF3" s="685"/>
      <c r="AG3" s="118" t="s">
        <v>262</v>
      </c>
      <c r="AH3" s="119" t="s">
        <v>205</v>
      </c>
      <c r="AI3" s="119" t="s">
        <v>263</v>
      </c>
      <c r="AJ3" s="120" t="s">
        <v>264</v>
      </c>
      <c r="AK3" s="119" t="s">
        <v>262</v>
      </c>
      <c r="AL3" s="119" t="s">
        <v>205</v>
      </c>
      <c r="AM3" s="119" t="s">
        <v>265</v>
      </c>
      <c r="AN3" s="119" t="s">
        <v>205</v>
      </c>
      <c r="AO3" s="119" t="s">
        <v>262</v>
      </c>
      <c r="AP3" s="121" t="s">
        <v>264</v>
      </c>
      <c r="AQ3" s="119" t="s">
        <v>266</v>
      </c>
      <c r="AR3" s="119" t="s">
        <v>207</v>
      </c>
      <c r="AS3" s="122" t="s">
        <v>267</v>
      </c>
      <c r="AT3" s="119" t="s">
        <v>207</v>
      </c>
      <c r="AU3" s="122" t="s">
        <v>267</v>
      </c>
      <c r="AV3" s="119" t="s">
        <v>207</v>
      </c>
      <c r="AW3" s="122" t="s">
        <v>267</v>
      </c>
      <c r="AX3" s="119" t="s">
        <v>207</v>
      </c>
      <c r="AY3" s="122" t="s">
        <v>267</v>
      </c>
      <c r="AZ3" s="119" t="s">
        <v>207</v>
      </c>
      <c r="BA3" s="678" t="s">
        <v>421</v>
      </c>
    </row>
    <row r="4" spans="1:53" ht="13.5" customHeight="1">
      <c r="A4" s="666" t="s">
        <v>395</v>
      </c>
      <c r="B4" s="675" t="s">
        <v>401</v>
      </c>
      <c r="C4" s="89" t="s">
        <v>238</v>
      </c>
      <c r="D4" s="290">
        <v>41555</v>
      </c>
      <c r="E4" s="85">
        <v>41562</v>
      </c>
      <c r="F4" s="85">
        <v>41711</v>
      </c>
      <c r="G4" s="85">
        <v>41743</v>
      </c>
      <c r="H4" s="85">
        <v>41790</v>
      </c>
      <c r="I4" s="9">
        <f aca="true" t="shared" si="0" ref="I4:I12">H4-D4</f>
        <v>235</v>
      </c>
      <c r="J4" s="90">
        <f>H4-E4</f>
        <v>228</v>
      </c>
      <c r="K4" s="91">
        <v>15.1</v>
      </c>
      <c r="L4" s="90">
        <v>3</v>
      </c>
      <c r="M4" s="10">
        <v>83</v>
      </c>
      <c r="N4" s="90" t="s">
        <v>239</v>
      </c>
      <c r="O4" s="92">
        <v>97</v>
      </c>
      <c r="P4" s="92">
        <v>45.7</v>
      </c>
      <c r="Q4" s="93">
        <f aca="true" t="shared" si="1" ref="Q4:Q12">P4/O4*100</f>
        <v>47.11340206185567</v>
      </c>
      <c r="R4" s="10">
        <v>32.7</v>
      </c>
      <c r="S4" s="9">
        <v>5</v>
      </c>
      <c r="T4" s="9">
        <v>1</v>
      </c>
      <c r="U4" s="9">
        <v>1</v>
      </c>
      <c r="V4" s="9">
        <v>3</v>
      </c>
      <c r="W4" s="9"/>
      <c r="X4" s="104">
        <v>1</v>
      </c>
      <c r="Y4" s="10">
        <v>47.1</v>
      </c>
      <c r="Z4" s="105">
        <v>816</v>
      </c>
      <c r="AA4" s="106">
        <v>10.9</v>
      </c>
      <c r="AB4" s="106">
        <v>10.87</v>
      </c>
      <c r="AC4" s="107">
        <v>11</v>
      </c>
      <c r="AD4" s="92">
        <v>637.45</v>
      </c>
      <c r="AE4" s="92">
        <v>5.5</v>
      </c>
      <c r="AF4" s="105">
        <v>4</v>
      </c>
      <c r="AG4" s="13"/>
      <c r="AH4" s="13"/>
      <c r="AI4" s="9"/>
      <c r="AJ4" s="9">
        <v>4</v>
      </c>
      <c r="AK4" s="13"/>
      <c r="AL4" s="150"/>
      <c r="AM4" s="164"/>
      <c r="AN4" s="164"/>
      <c r="AO4" s="13"/>
      <c r="AP4" s="164">
        <v>2</v>
      </c>
      <c r="AQ4" s="164">
        <v>13</v>
      </c>
      <c r="AR4" s="164">
        <v>4</v>
      </c>
      <c r="AS4" s="94">
        <v>41999</v>
      </c>
      <c r="AT4" s="164">
        <v>2</v>
      </c>
      <c r="AU4" s="94"/>
      <c r="AV4" s="164"/>
      <c r="AW4" s="123"/>
      <c r="AX4" s="13"/>
      <c r="AY4" s="123"/>
      <c r="AZ4" s="13"/>
      <c r="BA4" s="678"/>
    </row>
    <row r="5" spans="1:53" ht="13.5" customHeight="1">
      <c r="A5" s="667"/>
      <c r="B5" s="675"/>
      <c r="C5" s="89" t="s">
        <v>240</v>
      </c>
      <c r="D5" s="291">
        <v>41564</v>
      </c>
      <c r="E5" s="94">
        <v>41572</v>
      </c>
      <c r="F5" s="94">
        <v>41720</v>
      </c>
      <c r="G5" s="94">
        <v>41751</v>
      </c>
      <c r="H5" s="94">
        <v>41796</v>
      </c>
      <c r="I5" s="9">
        <f t="shared" si="0"/>
        <v>232</v>
      </c>
      <c r="J5" s="90">
        <f aca="true" t="shared" si="2" ref="J5:J12">H5-E5</f>
        <v>224</v>
      </c>
      <c r="K5" s="91">
        <v>15.3</v>
      </c>
      <c r="L5" s="90">
        <v>1</v>
      </c>
      <c r="M5" s="95">
        <v>74.3</v>
      </c>
      <c r="N5" s="90">
        <v>1</v>
      </c>
      <c r="O5" s="10">
        <v>126.5</v>
      </c>
      <c r="P5" s="92">
        <v>42</v>
      </c>
      <c r="Q5" s="93">
        <f t="shared" si="1"/>
        <v>33.201581027667984</v>
      </c>
      <c r="R5" s="10">
        <v>32.1</v>
      </c>
      <c r="S5" s="9">
        <v>5</v>
      </c>
      <c r="T5" s="9">
        <v>1</v>
      </c>
      <c r="U5" s="9">
        <v>1</v>
      </c>
      <c r="V5" s="9">
        <v>3</v>
      </c>
      <c r="W5" s="9"/>
      <c r="X5" s="108" t="s">
        <v>133</v>
      </c>
      <c r="Y5" s="10">
        <v>42.6</v>
      </c>
      <c r="Z5" s="106"/>
      <c r="AA5" s="106">
        <v>10.464</v>
      </c>
      <c r="AB5" s="107">
        <v>10.486</v>
      </c>
      <c r="AC5" s="9">
        <v>10.731</v>
      </c>
      <c r="AD5" s="92">
        <v>528.18</v>
      </c>
      <c r="AE5" s="109">
        <v>2.91</v>
      </c>
      <c r="AF5" s="110">
        <v>10</v>
      </c>
      <c r="AG5" s="9"/>
      <c r="AH5" s="9">
        <v>2</v>
      </c>
      <c r="AI5" s="9"/>
      <c r="AJ5" s="9">
        <v>1</v>
      </c>
      <c r="AK5" s="9"/>
      <c r="AL5" s="309"/>
      <c r="AM5" s="164"/>
      <c r="AN5" s="164"/>
      <c r="AO5" s="164"/>
      <c r="AP5" s="164">
        <v>1</v>
      </c>
      <c r="AQ5" s="164"/>
      <c r="AR5" s="164"/>
      <c r="AS5" s="94">
        <v>41660</v>
      </c>
      <c r="AT5" s="164">
        <v>2</v>
      </c>
      <c r="AU5" s="94"/>
      <c r="AV5" s="164"/>
      <c r="AW5" s="94"/>
      <c r="AX5" s="164"/>
      <c r="AY5" s="123"/>
      <c r="AZ5" s="13"/>
      <c r="BA5" s="678"/>
    </row>
    <row r="6" spans="1:53" ht="13.5" customHeight="1">
      <c r="A6" s="667"/>
      <c r="B6" s="675"/>
      <c r="C6" s="89" t="s">
        <v>241</v>
      </c>
      <c r="D6" s="291">
        <v>41563</v>
      </c>
      <c r="E6" s="94">
        <v>41572</v>
      </c>
      <c r="F6" s="94">
        <v>41711</v>
      </c>
      <c r="G6" s="94">
        <v>41750</v>
      </c>
      <c r="H6" s="94">
        <v>41796</v>
      </c>
      <c r="I6" s="9">
        <f t="shared" si="0"/>
        <v>233</v>
      </c>
      <c r="J6" s="90">
        <f t="shared" si="2"/>
        <v>224</v>
      </c>
      <c r="K6" s="91">
        <v>13.43</v>
      </c>
      <c r="L6" s="90">
        <v>3</v>
      </c>
      <c r="M6" s="10">
        <v>80</v>
      </c>
      <c r="N6" s="90">
        <v>2</v>
      </c>
      <c r="O6" s="92">
        <v>103.46</v>
      </c>
      <c r="P6" s="92">
        <v>40.43</v>
      </c>
      <c r="Q6" s="93">
        <f t="shared" si="1"/>
        <v>39.077904504156194</v>
      </c>
      <c r="R6" s="10">
        <v>37.6</v>
      </c>
      <c r="S6" s="9">
        <v>5</v>
      </c>
      <c r="T6" s="9">
        <v>1</v>
      </c>
      <c r="U6" s="9">
        <v>1</v>
      </c>
      <c r="V6" s="9">
        <v>1</v>
      </c>
      <c r="W6" s="13">
        <v>26</v>
      </c>
      <c r="X6" s="104">
        <v>1</v>
      </c>
      <c r="Y6" s="10">
        <v>45.2</v>
      </c>
      <c r="Z6" s="106"/>
      <c r="AA6" s="106">
        <v>10.12</v>
      </c>
      <c r="AB6" s="107">
        <v>10.23</v>
      </c>
      <c r="AC6" s="9">
        <v>11</v>
      </c>
      <c r="AD6" s="92">
        <v>522.56</v>
      </c>
      <c r="AE6" s="109">
        <v>1.22</v>
      </c>
      <c r="AF6" s="110">
        <v>11</v>
      </c>
      <c r="AG6" s="9"/>
      <c r="AH6" s="9">
        <v>2</v>
      </c>
      <c r="AI6" s="9"/>
      <c r="AJ6" s="9">
        <v>2</v>
      </c>
      <c r="AK6" s="9"/>
      <c r="AL6" s="309"/>
      <c r="AM6" s="164"/>
      <c r="AN6" s="164"/>
      <c r="AO6" s="164"/>
      <c r="AP6" s="164">
        <v>2</v>
      </c>
      <c r="AQ6" s="164"/>
      <c r="AR6" s="164"/>
      <c r="AS6" s="94">
        <v>41666</v>
      </c>
      <c r="AT6" s="164">
        <v>2</v>
      </c>
      <c r="AU6" s="94">
        <v>41694</v>
      </c>
      <c r="AV6" s="164">
        <v>1</v>
      </c>
      <c r="AW6" s="123"/>
      <c r="AX6" s="13"/>
      <c r="AY6" s="123"/>
      <c r="AZ6" s="13"/>
      <c r="BA6" s="678"/>
    </row>
    <row r="7" spans="1:53" ht="13.5" customHeight="1">
      <c r="A7" s="667"/>
      <c r="B7" s="675"/>
      <c r="C7" s="89" t="s">
        <v>242</v>
      </c>
      <c r="D7" s="290">
        <v>41566</v>
      </c>
      <c r="E7" s="85">
        <v>41573</v>
      </c>
      <c r="F7" s="85">
        <v>41714</v>
      </c>
      <c r="G7" s="85">
        <v>41743</v>
      </c>
      <c r="H7" s="85">
        <v>41792</v>
      </c>
      <c r="I7" s="9">
        <f t="shared" si="0"/>
        <v>226</v>
      </c>
      <c r="J7" s="90">
        <f t="shared" si="2"/>
        <v>219</v>
      </c>
      <c r="K7" s="91">
        <v>14.2</v>
      </c>
      <c r="L7" s="86">
        <v>3</v>
      </c>
      <c r="M7" s="10">
        <v>82</v>
      </c>
      <c r="N7" s="90">
        <v>2</v>
      </c>
      <c r="O7" s="96">
        <v>113.3</v>
      </c>
      <c r="P7" s="92">
        <v>41.1</v>
      </c>
      <c r="Q7" s="93">
        <f t="shared" si="1"/>
        <v>36.27537511032657</v>
      </c>
      <c r="R7" s="10">
        <v>31.4</v>
      </c>
      <c r="S7" s="9">
        <v>5</v>
      </c>
      <c r="T7" s="9">
        <v>1</v>
      </c>
      <c r="U7" s="9">
        <v>1</v>
      </c>
      <c r="V7" s="9">
        <v>3</v>
      </c>
      <c r="W7" s="9"/>
      <c r="X7" s="104">
        <v>1</v>
      </c>
      <c r="Y7" s="10">
        <v>40.5</v>
      </c>
      <c r="Z7" s="106"/>
      <c r="AA7" s="106">
        <v>11.72</v>
      </c>
      <c r="AB7" s="107">
        <v>11.56</v>
      </c>
      <c r="AC7" s="9">
        <v>11.11</v>
      </c>
      <c r="AD7" s="92">
        <v>530.7</v>
      </c>
      <c r="AE7" s="109">
        <v>1.1</v>
      </c>
      <c r="AF7" s="110">
        <v>9</v>
      </c>
      <c r="AG7" s="13"/>
      <c r="AH7" s="13"/>
      <c r="AI7" s="13"/>
      <c r="AJ7" s="13"/>
      <c r="AK7" s="13"/>
      <c r="AL7" s="150"/>
      <c r="AM7" s="164"/>
      <c r="AN7" s="164"/>
      <c r="AO7" s="13"/>
      <c r="AP7" s="13"/>
      <c r="AQ7" s="13">
        <v>10</v>
      </c>
      <c r="AR7" s="13">
        <v>3</v>
      </c>
      <c r="AS7" s="123">
        <v>41655</v>
      </c>
      <c r="AT7" s="13">
        <v>1</v>
      </c>
      <c r="AU7" s="94"/>
      <c r="AV7" s="164"/>
      <c r="AW7" s="123"/>
      <c r="AX7" s="13"/>
      <c r="AY7" s="123"/>
      <c r="AZ7" s="13"/>
      <c r="BA7" s="678"/>
    </row>
    <row r="8" spans="1:53" ht="13.5" customHeight="1">
      <c r="A8" s="667"/>
      <c r="B8" s="675"/>
      <c r="C8" s="89" t="s">
        <v>243</v>
      </c>
      <c r="D8" s="291">
        <v>41563</v>
      </c>
      <c r="E8" s="94">
        <v>41570</v>
      </c>
      <c r="F8" s="94">
        <v>41711</v>
      </c>
      <c r="G8" s="94">
        <v>41743</v>
      </c>
      <c r="H8" s="94">
        <v>41794</v>
      </c>
      <c r="I8" s="9">
        <f t="shared" si="0"/>
        <v>231</v>
      </c>
      <c r="J8" s="90">
        <f t="shared" si="2"/>
        <v>224</v>
      </c>
      <c r="K8" s="91">
        <v>16</v>
      </c>
      <c r="L8" s="90">
        <v>3</v>
      </c>
      <c r="M8" s="10">
        <v>77</v>
      </c>
      <c r="N8" s="90">
        <v>2</v>
      </c>
      <c r="O8" s="92">
        <v>100.7</v>
      </c>
      <c r="P8" s="92">
        <v>41.5</v>
      </c>
      <c r="Q8" s="93">
        <f t="shared" si="1"/>
        <v>41.211519364448854</v>
      </c>
      <c r="R8" s="10">
        <v>35.8</v>
      </c>
      <c r="S8" s="9" t="s">
        <v>256</v>
      </c>
      <c r="T8" s="9">
        <v>1</v>
      </c>
      <c r="U8" s="9">
        <v>1</v>
      </c>
      <c r="V8" s="9">
        <v>3</v>
      </c>
      <c r="W8" s="9">
        <v>3</v>
      </c>
      <c r="X8" s="104" t="s">
        <v>133</v>
      </c>
      <c r="Y8" s="10">
        <v>42.9</v>
      </c>
      <c r="Z8" s="110">
        <v>780</v>
      </c>
      <c r="AA8" s="106">
        <v>10.78</v>
      </c>
      <c r="AB8" s="107">
        <v>10.95</v>
      </c>
      <c r="AC8" s="9">
        <v>11.3</v>
      </c>
      <c r="AD8" s="92">
        <v>550.94</v>
      </c>
      <c r="AE8" s="109">
        <v>1.75</v>
      </c>
      <c r="AF8" s="110">
        <v>9</v>
      </c>
      <c r="AG8" s="9">
        <v>2</v>
      </c>
      <c r="AH8" s="9">
        <v>2</v>
      </c>
      <c r="AI8" s="9"/>
      <c r="AJ8" s="9">
        <v>1</v>
      </c>
      <c r="AK8" s="9"/>
      <c r="AL8" s="309"/>
      <c r="AM8" s="164"/>
      <c r="AN8" s="164"/>
      <c r="AO8" s="164">
        <v>15</v>
      </c>
      <c r="AP8" s="164">
        <v>2</v>
      </c>
      <c r="AQ8" s="164"/>
      <c r="AR8" s="164"/>
      <c r="AS8" s="94">
        <v>41660</v>
      </c>
      <c r="AT8" s="164">
        <v>1</v>
      </c>
      <c r="AU8" s="94"/>
      <c r="AV8" s="164"/>
      <c r="AW8" s="94"/>
      <c r="AX8" s="164"/>
      <c r="AY8" s="94"/>
      <c r="AZ8" s="164"/>
      <c r="BA8" s="678"/>
    </row>
    <row r="9" spans="1:53" ht="13.5" customHeight="1">
      <c r="A9" s="667"/>
      <c r="B9" s="675"/>
      <c r="C9" s="89" t="s">
        <v>244</v>
      </c>
      <c r="D9" s="291">
        <v>41561</v>
      </c>
      <c r="E9" s="94">
        <v>41572</v>
      </c>
      <c r="F9" s="94"/>
      <c r="G9" s="94">
        <v>41746</v>
      </c>
      <c r="H9" s="94">
        <v>41795</v>
      </c>
      <c r="I9" s="9">
        <f t="shared" si="0"/>
        <v>234</v>
      </c>
      <c r="J9" s="90">
        <f t="shared" si="2"/>
        <v>223</v>
      </c>
      <c r="K9" s="91">
        <v>18</v>
      </c>
      <c r="L9" s="90">
        <v>3</v>
      </c>
      <c r="M9" s="88">
        <v>84.7</v>
      </c>
      <c r="N9" s="86">
        <v>3</v>
      </c>
      <c r="O9" s="96">
        <v>122.57</v>
      </c>
      <c r="P9" s="96">
        <v>42.6</v>
      </c>
      <c r="Q9" s="93">
        <f t="shared" si="1"/>
        <v>34.75564983274864</v>
      </c>
      <c r="R9" s="88">
        <v>29.1</v>
      </c>
      <c r="S9" s="9">
        <v>5</v>
      </c>
      <c r="T9" s="9">
        <v>1</v>
      </c>
      <c r="U9" s="9">
        <v>1</v>
      </c>
      <c r="V9" s="9">
        <v>1</v>
      </c>
      <c r="W9" s="9"/>
      <c r="X9" s="104">
        <v>1</v>
      </c>
      <c r="Y9" s="10">
        <v>43.6</v>
      </c>
      <c r="Z9" s="106"/>
      <c r="AA9" s="106">
        <v>10.1</v>
      </c>
      <c r="AB9" s="107">
        <v>11.8</v>
      </c>
      <c r="AC9" s="9">
        <v>8.6</v>
      </c>
      <c r="AD9" s="92">
        <v>508.49</v>
      </c>
      <c r="AE9" s="109">
        <v>8.49</v>
      </c>
      <c r="AF9" s="110">
        <v>7</v>
      </c>
      <c r="AG9" s="9">
        <v>1</v>
      </c>
      <c r="AH9" s="83">
        <v>4</v>
      </c>
      <c r="AI9" s="9"/>
      <c r="AJ9" s="83">
        <v>2</v>
      </c>
      <c r="AK9" s="13"/>
      <c r="AL9" s="150"/>
      <c r="AM9" s="13"/>
      <c r="AN9" s="13"/>
      <c r="AO9" s="13"/>
      <c r="AP9" s="13">
        <v>1</v>
      </c>
      <c r="AQ9" s="13"/>
      <c r="AR9" s="13"/>
      <c r="AS9" s="123"/>
      <c r="AT9" s="13"/>
      <c r="AU9" s="94"/>
      <c r="AV9" s="164"/>
      <c r="AW9" s="123"/>
      <c r="AX9" s="13"/>
      <c r="AY9" s="123"/>
      <c r="AZ9" s="13"/>
      <c r="BA9" s="678"/>
    </row>
    <row r="10" spans="1:53" ht="13.5" customHeight="1">
      <c r="A10" s="667"/>
      <c r="B10" s="675"/>
      <c r="C10" s="89" t="s">
        <v>245</v>
      </c>
      <c r="D10" s="291">
        <v>41567</v>
      </c>
      <c r="E10" s="94">
        <v>41574</v>
      </c>
      <c r="F10" s="94">
        <v>41715</v>
      </c>
      <c r="G10" s="94">
        <v>41743</v>
      </c>
      <c r="H10" s="94">
        <v>41793</v>
      </c>
      <c r="I10" s="9">
        <f t="shared" si="0"/>
        <v>226</v>
      </c>
      <c r="J10" s="90">
        <f t="shared" si="2"/>
        <v>219</v>
      </c>
      <c r="K10" s="91">
        <v>13.67</v>
      </c>
      <c r="L10" s="90">
        <v>1</v>
      </c>
      <c r="M10" s="10">
        <v>76</v>
      </c>
      <c r="N10" s="90">
        <v>2</v>
      </c>
      <c r="O10" s="96">
        <v>125.77</v>
      </c>
      <c r="P10" s="96">
        <v>42.33</v>
      </c>
      <c r="Q10" s="93">
        <f t="shared" si="1"/>
        <v>33.656674882722434</v>
      </c>
      <c r="R10" s="10">
        <v>36.7</v>
      </c>
      <c r="S10" s="9">
        <v>5</v>
      </c>
      <c r="T10" s="9">
        <v>1</v>
      </c>
      <c r="U10" s="9">
        <v>1</v>
      </c>
      <c r="V10" s="9">
        <v>1</v>
      </c>
      <c r="W10" s="9"/>
      <c r="X10" s="104">
        <v>1</v>
      </c>
      <c r="Y10" s="10">
        <v>43</v>
      </c>
      <c r="Z10" s="13"/>
      <c r="AA10" s="106">
        <v>11.45</v>
      </c>
      <c r="AB10" s="107">
        <v>11.04</v>
      </c>
      <c r="AC10" s="9">
        <v>10.89</v>
      </c>
      <c r="AD10" s="92">
        <v>556.33</v>
      </c>
      <c r="AE10" s="109">
        <v>-1.59</v>
      </c>
      <c r="AF10" s="9">
        <v>12</v>
      </c>
      <c r="AG10" s="9">
        <v>3.54</v>
      </c>
      <c r="AH10" s="9"/>
      <c r="AI10" s="9">
        <v>100</v>
      </c>
      <c r="AJ10" s="83">
        <v>69.3</v>
      </c>
      <c r="AK10" s="13"/>
      <c r="AL10" s="150"/>
      <c r="AM10" s="13"/>
      <c r="AN10" s="13"/>
      <c r="AO10" s="101">
        <v>60</v>
      </c>
      <c r="AP10" s="101">
        <v>33.3</v>
      </c>
      <c r="AQ10" s="164"/>
      <c r="AR10" s="164"/>
      <c r="AS10" s="94">
        <v>41663</v>
      </c>
      <c r="AT10" s="7" t="s">
        <v>268</v>
      </c>
      <c r="AU10" s="94">
        <v>41700</v>
      </c>
      <c r="AV10" s="164">
        <v>1</v>
      </c>
      <c r="AW10" s="94"/>
      <c r="AX10" s="164"/>
      <c r="AY10" s="94"/>
      <c r="AZ10" s="164"/>
      <c r="BA10" s="678"/>
    </row>
    <row r="11" spans="1:53" ht="13.5" customHeight="1">
      <c r="A11" s="667"/>
      <c r="B11" s="675"/>
      <c r="C11" s="89" t="s">
        <v>246</v>
      </c>
      <c r="D11" s="291">
        <v>41567</v>
      </c>
      <c r="E11" s="94">
        <v>41577</v>
      </c>
      <c r="F11" s="94"/>
      <c r="G11" s="94">
        <v>41749</v>
      </c>
      <c r="H11" s="94">
        <v>41795</v>
      </c>
      <c r="I11" s="9">
        <f t="shared" si="0"/>
        <v>228</v>
      </c>
      <c r="J11" s="90">
        <f t="shared" si="2"/>
        <v>218</v>
      </c>
      <c r="K11" s="91">
        <v>15.67</v>
      </c>
      <c r="L11" s="90">
        <v>1</v>
      </c>
      <c r="M11" s="10">
        <v>80.5</v>
      </c>
      <c r="N11" s="90">
        <v>1</v>
      </c>
      <c r="O11" s="92">
        <v>137</v>
      </c>
      <c r="P11" s="92">
        <v>40.67</v>
      </c>
      <c r="Q11" s="93">
        <f t="shared" si="1"/>
        <v>29.686131386861312</v>
      </c>
      <c r="R11" s="10">
        <v>30.8</v>
      </c>
      <c r="S11" s="9">
        <v>5</v>
      </c>
      <c r="T11" s="9">
        <v>1</v>
      </c>
      <c r="U11" s="9">
        <v>1</v>
      </c>
      <c r="V11" s="9">
        <v>1</v>
      </c>
      <c r="W11" s="9"/>
      <c r="X11" s="104">
        <v>3</v>
      </c>
      <c r="Y11" s="10">
        <v>42.9</v>
      </c>
      <c r="Z11" s="13"/>
      <c r="AA11" s="106">
        <v>12.4</v>
      </c>
      <c r="AB11" s="107">
        <v>12.2</v>
      </c>
      <c r="AC11" s="9">
        <v>12.3</v>
      </c>
      <c r="AD11" s="92">
        <v>615</v>
      </c>
      <c r="AE11" s="109">
        <v>6.19</v>
      </c>
      <c r="AF11" s="13">
        <v>6</v>
      </c>
      <c r="AG11" s="13"/>
      <c r="AH11" s="13"/>
      <c r="AI11" s="13"/>
      <c r="AJ11" s="13"/>
      <c r="AK11" s="13"/>
      <c r="AL11" s="150"/>
      <c r="AM11" s="13"/>
      <c r="AN11" s="13"/>
      <c r="AO11" s="13"/>
      <c r="AP11" s="13"/>
      <c r="AQ11" s="13"/>
      <c r="AR11" s="13"/>
      <c r="AS11" s="94"/>
      <c r="AT11" s="164"/>
      <c r="AU11" s="94"/>
      <c r="AV11" s="164"/>
      <c r="AW11" s="123"/>
      <c r="AX11" s="13"/>
      <c r="AY11" s="123"/>
      <c r="AZ11" s="13"/>
      <c r="BA11" s="678"/>
    </row>
    <row r="12" spans="1:53" ht="13.5" customHeight="1">
      <c r="A12" s="667"/>
      <c r="B12" s="675"/>
      <c r="C12" s="89" t="s">
        <v>247</v>
      </c>
      <c r="D12" s="291">
        <v>41567</v>
      </c>
      <c r="E12" s="94">
        <v>41576</v>
      </c>
      <c r="F12" s="94"/>
      <c r="G12" s="94">
        <v>41748</v>
      </c>
      <c r="H12" s="94">
        <v>41796</v>
      </c>
      <c r="I12" s="9">
        <f t="shared" si="0"/>
        <v>229</v>
      </c>
      <c r="J12" s="90">
        <f t="shared" si="2"/>
        <v>220</v>
      </c>
      <c r="K12" s="91">
        <v>18.05</v>
      </c>
      <c r="L12" s="90">
        <v>3</v>
      </c>
      <c r="M12" s="95">
        <v>81</v>
      </c>
      <c r="N12" s="90">
        <v>2</v>
      </c>
      <c r="O12" s="10">
        <v>130.5</v>
      </c>
      <c r="P12" s="95">
        <v>45.8</v>
      </c>
      <c r="Q12" s="93">
        <f t="shared" si="1"/>
        <v>35.09578544061303</v>
      </c>
      <c r="R12" s="10">
        <v>34.1</v>
      </c>
      <c r="S12" s="9">
        <v>5</v>
      </c>
      <c r="T12" s="9">
        <v>1</v>
      </c>
      <c r="U12" s="9">
        <v>1</v>
      </c>
      <c r="V12" s="9">
        <v>1</v>
      </c>
      <c r="W12" s="9"/>
      <c r="X12" s="104">
        <v>1</v>
      </c>
      <c r="Y12" s="10">
        <v>43.2</v>
      </c>
      <c r="Z12" s="9">
        <v>808</v>
      </c>
      <c r="AA12" s="106">
        <v>13.1</v>
      </c>
      <c r="AB12" s="107">
        <v>13.42</v>
      </c>
      <c r="AC12" s="9">
        <v>13.24</v>
      </c>
      <c r="AD12" s="92">
        <v>627.56</v>
      </c>
      <c r="AE12" s="109">
        <v>-0.48</v>
      </c>
      <c r="AF12" s="9">
        <v>13</v>
      </c>
      <c r="AG12" s="9"/>
      <c r="AH12" s="9"/>
      <c r="AI12" s="9"/>
      <c r="AJ12" s="124" t="s">
        <v>269</v>
      </c>
      <c r="AK12" s="13"/>
      <c r="AL12" s="150"/>
      <c r="AM12" s="164"/>
      <c r="AN12" s="13"/>
      <c r="AO12" s="13"/>
      <c r="AP12" s="13"/>
      <c r="AQ12" s="164"/>
      <c r="AR12" s="164"/>
      <c r="AS12" s="94">
        <v>41660</v>
      </c>
      <c r="AT12" s="164" t="s">
        <v>270</v>
      </c>
      <c r="AU12" s="94">
        <v>41682</v>
      </c>
      <c r="AV12" s="164">
        <v>2</v>
      </c>
      <c r="AW12" s="94"/>
      <c r="AX12" s="164"/>
      <c r="AY12" s="94"/>
      <c r="AZ12" s="164"/>
      <c r="BA12" s="678"/>
    </row>
    <row r="13" spans="1:53" ht="13.5" customHeight="1">
      <c r="A13" s="668"/>
      <c r="B13" s="675"/>
      <c r="C13" s="97" t="s">
        <v>248</v>
      </c>
      <c r="D13" s="292">
        <f>AVERAGE(D4:D12)</f>
        <v>41563.666666666664</v>
      </c>
      <c r="E13" s="98">
        <f aca="true" t="shared" si="3" ref="E13:R13">AVERAGE(E4:E12)</f>
        <v>41572</v>
      </c>
      <c r="F13" s="98">
        <f t="shared" si="3"/>
        <v>41713.666666666664</v>
      </c>
      <c r="G13" s="98">
        <f t="shared" si="3"/>
        <v>41746.22222222222</v>
      </c>
      <c r="H13" s="98">
        <f t="shared" si="3"/>
        <v>41794.11111111111</v>
      </c>
      <c r="I13" s="99">
        <f t="shared" si="3"/>
        <v>230.44444444444446</v>
      </c>
      <c r="J13" s="99">
        <f t="shared" si="3"/>
        <v>222.11111111111111</v>
      </c>
      <c r="K13" s="99">
        <f t="shared" si="3"/>
        <v>15.491111111111113</v>
      </c>
      <c r="L13" s="100">
        <v>3</v>
      </c>
      <c r="M13" s="99">
        <f t="shared" si="3"/>
        <v>79.83333333333333</v>
      </c>
      <c r="N13" s="100">
        <v>1</v>
      </c>
      <c r="O13" s="99">
        <f>AVERAGE(O4:O12)</f>
        <v>117.42222222222222</v>
      </c>
      <c r="P13" s="99">
        <f>AVERAGE(P4:P12)</f>
        <v>42.458888888888886</v>
      </c>
      <c r="Q13" s="99">
        <f t="shared" si="3"/>
        <v>36.674891512377854</v>
      </c>
      <c r="R13" s="99">
        <f t="shared" si="3"/>
        <v>33.366666666666674</v>
      </c>
      <c r="S13" s="111">
        <f aca="true" t="shared" si="4" ref="S13:X13">AVERAGE(S4)</f>
        <v>5</v>
      </c>
      <c r="T13" s="111">
        <f t="shared" si="4"/>
        <v>1</v>
      </c>
      <c r="U13" s="111">
        <f t="shared" si="4"/>
        <v>1</v>
      </c>
      <c r="V13" s="112" t="s">
        <v>257</v>
      </c>
      <c r="W13" s="113">
        <f>29/3</f>
        <v>9.666666666666666</v>
      </c>
      <c r="X13" s="114">
        <f t="shared" si="4"/>
        <v>1</v>
      </c>
      <c r="Y13" s="113">
        <f>AVERAGE(Y4:Y12)</f>
        <v>43.44444444444444</v>
      </c>
      <c r="Z13" s="113">
        <f>AVERAGE(Z4:Z12)</f>
        <v>801.3333333333334</v>
      </c>
      <c r="AA13" s="115"/>
      <c r="AB13" s="115"/>
      <c r="AC13" s="115"/>
      <c r="AD13" s="116">
        <v>564.04</v>
      </c>
      <c r="AE13" s="117">
        <v>2.7</v>
      </c>
      <c r="AF13" s="111">
        <v>9</v>
      </c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678"/>
    </row>
    <row r="14" spans="1:53" ht="14.25" customHeight="1">
      <c r="A14" s="666" t="s">
        <v>396</v>
      </c>
      <c r="B14" s="673" t="s">
        <v>364</v>
      </c>
      <c r="C14" s="13" t="s">
        <v>246</v>
      </c>
      <c r="D14" s="291">
        <v>41930</v>
      </c>
      <c r="E14" s="94">
        <v>41940</v>
      </c>
      <c r="F14" s="94"/>
      <c r="G14" s="94">
        <v>42121</v>
      </c>
      <c r="H14" s="94">
        <v>42162</v>
      </c>
      <c r="I14" s="90">
        <v>232</v>
      </c>
      <c r="J14" s="90">
        <v>222</v>
      </c>
      <c r="K14" s="10">
        <v>15.17</v>
      </c>
      <c r="L14" s="203">
        <v>3</v>
      </c>
      <c r="M14" s="110">
        <v>75.4</v>
      </c>
      <c r="N14" s="203">
        <v>1</v>
      </c>
      <c r="O14" s="93">
        <v>99.6</v>
      </c>
      <c r="P14" s="93">
        <v>38.67</v>
      </c>
      <c r="Q14" s="93">
        <f aca="true" t="shared" si="5" ref="Q14:Q22">P14/O14*100</f>
        <v>38.825301204819276</v>
      </c>
      <c r="R14" s="93">
        <v>32.8</v>
      </c>
      <c r="S14" s="71" t="s">
        <v>102</v>
      </c>
      <c r="T14" s="71">
        <v>1</v>
      </c>
      <c r="U14" s="71">
        <v>1</v>
      </c>
      <c r="V14" s="71">
        <v>1</v>
      </c>
      <c r="W14" s="71"/>
      <c r="X14" s="71">
        <v>3</v>
      </c>
      <c r="Y14" s="204">
        <v>40.5</v>
      </c>
      <c r="Z14" s="16"/>
      <c r="AA14" s="205">
        <v>10.7</v>
      </c>
      <c r="AB14" s="205">
        <v>11.2</v>
      </c>
      <c r="AC14" s="205">
        <v>11</v>
      </c>
      <c r="AD14" s="204">
        <v>548.35</v>
      </c>
      <c r="AE14" s="206">
        <f>(AD14/495-1)*100</f>
        <v>10.777777777777775</v>
      </c>
      <c r="AF14" s="125">
        <v>2</v>
      </c>
      <c r="AG14" s="13"/>
      <c r="AH14" s="9" t="s">
        <v>366</v>
      </c>
      <c r="AI14" s="13"/>
      <c r="AJ14" s="13"/>
      <c r="AK14" s="13"/>
      <c r="AL14" s="150"/>
      <c r="AM14" s="13"/>
      <c r="AN14" s="13"/>
      <c r="AO14" s="13"/>
      <c r="AP14" s="13"/>
      <c r="AQ14" s="13"/>
      <c r="AR14" s="13"/>
      <c r="AS14" s="94"/>
      <c r="AT14" s="164">
        <v>1</v>
      </c>
      <c r="AU14" s="94"/>
      <c r="AV14" s="164">
        <v>1</v>
      </c>
      <c r="AW14" s="123"/>
      <c r="AX14" s="13"/>
      <c r="AY14" s="123"/>
      <c r="AZ14" s="285"/>
      <c r="BA14" s="678"/>
    </row>
    <row r="15" spans="1:53" ht="14.25" customHeight="1">
      <c r="A15" s="667"/>
      <c r="B15" s="673"/>
      <c r="C15" s="13" t="s">
        <v>247</v>
      </c>
      <c r="D15" s="291">
        <v>41929</v>
      </c>
      <c r="E15" s="94">
        <v>41937</v>
      </c>
      <c r="F15" s="94"/>
      <c r="G15" s="94">
        <v>42120</v>
      </c>
      <c r="H15" s="94">
        <v>42166</v>
      </c>
      <c r="I15" s="90">
        <v>237</v>
      </c>
      <c r="J15" s="90">
        <v>229</v>
      </c>
      <c r="K15" s="10">
        <v>18.3</v>
      </c>
      <c r="L15" s="203">
        <v>3</v>
      </c>
      <c r="M15" s="110">
        <v>81</v>
      </c>
      <c r="N15" s="203">
        <v>2</v>
      </c>
      <c r="O15" s="93">
        <v>122.78</v>
      </c>
      <c r="P15" s="93">
        <v>44.71</v>
      </c>
      <c r="Q15" s="93">
        <f t="shared" si="5"/>
        <v>36.414725525329864</v>
      </c>
      <c r="R15" s="93">
        <v>29.6</v>
      </c>
      <c r="S15" s="71">
        <v>5</v>
      </c>
      <c r="T15" s="71">
        <v>1</v>
      </c>
      <c r="U15" s="71">
        <v>1</v>
      </c>
      <c r="V15" s="71">
        <v>1</v>
      </c>
      <c r="W15" s="71"/>
      <c r="X15" s="71">
        <v>1</v>
      </c>
      <c r="Y15" s="204">
        <v>43.7</v>
      </c>
      <c r="Z15" s="207">
        <v>800</v>
      </c>
      <c r="AA15" s="205">
        <v>11.2</v>
      </c>
      <c r="AB15" s="205">
        <v>10.95</v>
      </c>
      <c r="AC15" s="205">
        <v>11.2</v>
      </c>
      <c r="AD15" s="204">
        <v>561.48</v>
      </c>
      <c r="AE15" s="206">
        <v>5.01</v>
      </c>
      <c r="AF15" s="125">
        <v>5</v>
      </c>
      <c r="AG15" s="203">
        <v>0.6</v>
      </c>
      <c r="AH15" s="203">
        <v>2</v>
      </c>
      <c r="AI15" s="9"/>
      <c r="AJ15" s="203">
        <v>3</v>
      </c>
      <c r="AK15" s="13"/>
      <c r="AL15" s="150"/>
      <c r="AM15" s="203">
        <v>35</v>
      </c>
      <c r="AN15" s="13"/>
      <c r="AO15" s="13"/>
      <c r="AP15" s="13"/>
      <c r="AQ15" s="164"/>
      <c r="AR15" s="164"/>
      <c r="AS15" s="217" t="s">
        <v>367</v>
      </c>
      <c r="AT15" s="218" t="s">
        <v>368</v>
      </c>
      <c r="AU15" s="217" t="s">
        <v>369</v>
      </c>
      <c r="AV15" s="218" t="s">
        <v>370</v>
      </c>
      <c r="AW15" s="94"/>
      <c r="AX15" s="218">
        <v>1</v>
      </c>
      <c r="AY15" s="218"/>
      <c r="AZ15" s="285">
        <v>1</v>
      </c>
      <c r="BA15" s="678"/>
    </row>
    <row r="16" spans="1:53" ht="14.25" customHeight="1">
      <c r="A16" s="667"/>
      <c r="B16" s="673"/>
      <c r="C16" s="13" t="s">
        <v>245</v>
      </c>
      <c r="D16" s="291">
        <v>41928</v>
      </c>
      <c r="E16" s="94">
        <v>41933</v>
      </c>
      <c r="F16" s="94">
        <v>42084</v>
      </c>
      <c r="G16" s="94">
        <v>42114</v>
      </c>
      <c r="H16" s="94">
        <v>42160</v>
      </c>
      <c r="I16" s="90">
        <v>232</v>
      </c>
      <c r="J16" s="90">
        <v>227</v>
      </c>
      <c r="K16" s="10">
        <v>14.2</v>
      </c>
      <c r="L16" s="203">
        <v>1</v>
      </c>
      <c r="M16" s="110">
        <v>81.4</v>
      </c>
      <c r="N16" s="203">
        <v>2</v>
      </c>
      <c r="O16" s="93">
        <v>96</v>
      </c>
      <c r="P16" s="93">
        <v>40.7</v>
      </c>
      <c r="Q16" s="93">
        <f t="shared" si="5"/>
        <v>42.395833333333336</v>
      </c>
      <c r="R16" s="93">
        <v>31.4</v>
      </c>
      <c r="S16" s="71">
        <v>4</v>
      </c>
      <c r="T16" s="71">
        <v>1</v>
      </c>
      <c r="U16" s="71">
        <v>1</v>
      </c>
      <c r="V16" s="71">
        <v>1</v>
      </c>
      <c r="W16" s="71"/>
      <c r="X16" s="71">
        <v>1</v>
      </c>
      <c r="Y16" s="204">
        <v>47.7</v>
      </c>
      <c r="Z16" s="207"/>
      <c r="AA16" s="205">
        <v>11.39</v>
      </c>
      <c r="AB16" s="205">
        <v>11.17</v>
      </c>
      <c r="AC16" s="205">
        <v>11.22</v>
      </c>
      <c r="AD16" s="204">
        <v>563.14</v>
      </c>
      <c r="AE16" s="206">
        <v>5.83</v>
      </c>
      <c r="AF16" s="125">
        <v>5</v>
      </c>
      <c r="AG16" s="9"/>
      <c r="AH16" s="203">
        <v>2</v>
      </c>
      <c r="AI16" s="9"/>
      <c r="AJ16" s="203">
        <v>2</v>
      </c>
      <c r="AK16" s="9"/>
      <c r="AL16" s="309"/>
      <c r="AM16" s="164"/>
      <c r="AN16" s="164"/>
      <c r="AO16" s="164"/>
      <c r="AP16" s="203">
        <v>2</v>
      </c>
      <c r="AQ16" s="203"/>
      <c r="AR16" s="203"/>
      <c r="AS16" s="94">
        <v>42016</v>
      </c>
      <c r="AT16" s="218">
        <v>1</v>
      </c>
      <c r="AU16" s="94">
        <v>42072</v>
      </c>
      <c r="AV16" s="218">
        <v>2</v>
      </c>
      <c r="AW16" s="94"/>
      <c r="AX16" s="164"/>
      <c r="AY16" s="123"/>
      <c r="AZ16" s="285"/>
      <c r="BA16" s="678"/>
    </row>
    <row r="17" spans="1:53" ht="16.5" customHeight="1">
      <c r="A17" s="667"/>
      <c r="B17" s="673"/>
      <c r="C17" s="13" t="s">
        <v>244</v>
      </c>
      <c r="D17" s="291">
        <v>41924</v>
      </c>
      <c r="E17" s="94">
        <v>41934</v>
      </c>
      <c r="F17" s="25"/>
      <c r="G17" s="94">
        <v>42116</v>
      </c>
      <c r="H17" s="94">
        <v>42160</v>
      </c>
      <c r="I17" s="90">
        <v>236</v>
      </c>
      <c r="J17" s="203">
        <v>226</v>
      </c>
      <c r="K17" s="10">
        <v>18</v>
      </c>
      <c r="L17" s="203">
        <v>3</v>
      </c>
      <c r="M17" s="110">
        <v>81.7</v>
      </c>
      <c r="N17" s="203">
        <v>5</v>
      </c>
      <c r="O17" s="93">
        <v>78.11</v>
      </c>
      <c r="P17" s="93">
        <v>38.56</v>
      </c>
      <c r="Q17" s="93">
        <f t="shared" si="5"/>
        <v>49.366278325438486</v>
      </c>
      <c r="R17" s="93">
        <v>27.73</v>
      </c>
      <c r="S17" s="71">
        <v>5</v>
      </c>
      <c r="T17" s="71">
        <v>1</v>
      </c>
      <c r="U17" s="71">
        <v>1</v>
      </c>
      <c r="V17" s="71">
        <v>3</v>
      </c>
      <c r="W17" s="71">
        <v>2</v>
      </c>
      <c r="X17" s="71">
        <v>1</v>
      </c>
      <c r="Y17" s="204">
        <v>47.7</v>
      </c>
      <c r="Z17" s="207"/>
      <c r="AA17" s="205">
        <v>9.4</v>
      </c>
      <c r="AB17" s="205">
        <v>9.4</v>
      </c>
      <c r="AC17" s="205">
        <v>9.6</v>
      </c>
      <c r="AD17" s="204">
        <v>474.54</v>
      </c>
      <c r="AE17" s="206">
        <v>2.53</v>
      </c>
      <c r="AF17" s="125">
        <v>7</v>
      </c>
      <c r="AG17" s="219">
        <v>8.8</v>
      </c>
      <c r="AH17" s="220" t="s">
        <v>371</v>
      </c>
      <c r="AI17" s="219">
        <v>100</v>
      </c>
      <c r="AJ17" s="221" t="s">
        <v>372</v>
      </c>
      <c r="AK17" s="13"/>
      <c r="AL17" s="150"/>
      <c r="AM17" s="13"/>
      <c r="AN17" s="13"/>
      <c r="AO17" s="222">
        <v>73.3</v>
      </c>
      <c r="AP17" s="220" t="s">
        <v>371</v>
      </c>
      <c r="AQ17" s="164"/>
      <c r="AR17" s="164"/>
      <c r="AS17" s="94">
        <v>42045</v>
      </c>
      <c r="AT17" s="218" t="s">
        <v>373</v>
      </c>
      <c r="AU17" s="94">
        <v>42081</v>
      </c>
      <c r="AV17" s="218">
        <v>1</v>
      </c>
      <c r="AW17" s="94"/>
      <c r="AX17" s="164"/>
      <c r="AY17" s="94"/>
      <c r="AZ17" s="285"/>
      <c r="BA17" s="678"/>
    </row>
    <row r="18" spans="1:53" ht="13.5" customHeight="1">
      <c r="A18" s="667"/>
      <c r="B18" s="673"/>
      <c r="C18" s="13" t="s">
        <v>241</v>
      </c>
      <c r="D18" s="291">
        <v>41929</v>
      </c>
      <c r="E18" s="94">
        <v>41939</v>
      </c>
      <c r="F18" s="94">
        <v>42073</v>
      </c>
      <c r="G18" s="94">
        <v>42127</v>
      </c>
      <c r="H18" s="94">
        <v>42163</v>
      </c>
      <c r="I18" s="90">
        <v>234</v>
      </c>
      <c r="J18" s="90">
        <v>224</v>
      </c>
      <c r="K18" s="10">
        <v>14.26</v>
      </c>
      <c r="L18" s="203">
        <v>3</v>
      </c>
      <c r="M18" s="110">
        <v>80</v>
      </c>
      <c r="N18" s="203">
        <v>2</v>
      </c>
      <c r="O18" s="93">
        <v>126.27</v>
      </c>
      <c r="P18" s="93">
        <v>41.64</v>
      </c>
      <c r="Q18" s="93">
        <f t="shared" si="5"/>
        <v>32.97695414587788</v>
      </c>
      <c r="R18" s="93">
        <v>30.6</v>
      </c>
      <c r="S18" s="71">
        <v>5</v>
      </c>
      <c r="T18" s="71">
        <v>1</v>
      </c>
      <c r="U18" s="71">
        <v>1</v>
      </c>
      <c r="V18" s="71">
        <v>1</v>
      </c>
      <c r="W18" s="71">
        <v>14</v>
      </c>
      <c r="X18" s="71">
        <v>1</v>
      </c>
      <c r="Y18" s="204">
        <v>41.9</v>
      </c>
      <c r="Z18" s="207"/>
      <c r="AA18" s="205">
        <v>11.06</v>
      </c>
      <c r="AB18" s="205">
        <v>11.07</v>
      </c>
      <c r="AC18" s="205">
        <v>11.08</v>
      </c>
      <c r="AD18" s="204">
        <v>553.36</v>
      </c>
      <c r="AE18" s="206">
        <v>4.48</v>
      </c>
      <c r="AF18" s="125">
        <v>5</v>
      </c>
      <c r="AG18" s="203">
        <v>1</v>
      </c>
      <c r="AH18" s="203">
        <v>5</v>
      </c>
      <c r="AI18" s="9"/>
      <c r="AJ18" s="83"/>
      <c r="AK18" s="13"/>
      <c r="AL18" s="150"/>
      <c r="AM18" s="13"/>
      <c r="AN18" s="13"/>
      <c r="AO18" s="13"/>
      <c r="AP18" s="13"/>
      <c r="AQ18" s="13"/>
      <c r="AR18" s="13"/>
      <c r="AS18" s="123">
        <v>42019</v>
      </c>
      <c r="AT18" s="203">
        <v>1</v>
      </c>
      <c r="AU18" s="94">
        <v>42101</v>
      </c>
      <c r="AV18" s="203">
        <v>1</v>
      </c>
      <c r="AW18" s="123"/>
      <c r="AX18" s="13"/>
      <c r="AY18" s="123"/>
      <c r="AZ18" s="285"/>
      <c r="BA18" s="678"/>
    </row>
    <row r="19" spans="1:53" ht="14.25" customHeight="1">
      <c r="A19" s="667"/>
      <c r="B19" s="673"/>
      <c r="C19" s="13" t="s">
        <v>362</v>
      </c>
      <c r="D19" s="291">
        <v>41928</v>
      </c>
      <c r="E19" s="94">
        <v>41936</v>
      </c>
      <c r="F19" s="94">
        <v>42078</v>
      </c>
      <c r="G19" s="94">
        <v>42124</v>
      </c>
      <c r="H19" s="94">
        <v>42165</v>
      </c>
      <c r="I19" s="90">
        <v>237</v>
      </c>
      <c r="J19" s="90">
        <v>229</v>
      </c>
      <c r="K19" s="10">
        <v>15</v>
      </c>
      <c r="L19" s="203">
        <v>3</v>
      </c>
      <c r="M19" s="110">
        <v>80</v>
      </c>
      <c r="N19" s="203">
        <v>2</v>
      </c>
      <c r="O19" s="93">
        <v>113.2</v>
      </c>
      <c r="P19" s="93">
        <v>47.3</v>
      </c>
      <c r="Q19" s="93">
        <f t="shared" si="5"/>
        <v>41.78445229681979</v>
      </c>
      <c r="R19" s="93">
        <v>31.9</v>
      </c>
      <c r="S19" s="71" t="s">
        <v>365</v>
      </c>
      <c r="T19" s="71">
        <v>1</v>
      </c>
      <c r="U19" s="71">
        <v>1</v>
      </c>
      <c r="V19" s="71">
        <v>3</v>
      </c>
      <c r="W19" s="71">
        <v>10</v>
      </c>
      <c r="X19" s="216">
        <v>1</v>
      </c>
      <c r="Y19" s="204">
        <v>41.3</v>
      </c>
      <c r="Z19" s="207">
        <v>830</v>
      </c>
      <c r="AA19" s="205">
        <v>10.3</v>
      </c>
      <c r="AB19" s="205">
        <v>10.17</v>
      </c>
      <c r="AC19" s="205">
        <v>11.24</v>
      </c>
      <c r="AD19" s="204">
        <v>528.28</v>
      </c>
      <c r="AE19" s="206">
        <v>1.93</v>
      </c>
      <c r="AF19" s="125">
        <v>7</v>
      </c>
      <c r="AG19" s="9"/>
      <c r="AH19" s="203" t="s">
        <v>213</v>
      </c>
      <c r="AI19" s="9"/>
      <c r="AJ19" s="203">
        <v>3</v>
      </c>
      <c r="AK19" s="9"/>
      <c r="AL19" s="309"/>
      <c r="AM19" s="164"/>
      <c r="AN19" s="164"/>
      <c r="AO19" s="164"/>
      <c r="AP19" s="203">
        <v>2</v>
      </c>
      <c r="AQ19" s="164"/>
      <c r="AR19" s="164"/>
      <c r="AS19" s="94"/>
      <c r="AT19" s="164"/>
      <c r="AU19" s="94">
        <v>42062</v>
      </c>
      <c r="AV19" s="218">
        <v>2</v>
      </c>
      <c r="AW19" s="123"/>
      <c r="AX19" s="13"/>
      <c r="AY19" s="123"/>
      <c r="AZ19" s="285"/>
      <c r="BA19" s="678"/>
    </row>
    <row r="20" spans="1:53" ht="14.25" customHeight="1">
      <c r="A20" s="667"/>
      <c r="B20" s="673"/>
      <c r="C20" s="13" t="s">
        <v>242</v>
      </c>
      <c r="D20" s="291">
        <v>41930</v>
      </c>
      <c r="E20" s="94">
        <v>41936</v>
      </c>
      <c r="F20" s="94">
        <v>42078</v>
      </c>
      <c r="G20" s="94">
        <v>42112</v>
      </c>
      <c r="H20" s="94">
        <v>42159</v>
      </c>
      <c r="I20" s="90">
        <v>229</v>
      </c>
      <c r="J20" s="90">
        <v>223</v>
      </c>
      <c r="K20" s="10">
        <v>14.3</v>
      </c>
      <c r="L20" s="203">
        <v>3</v>
      </c>
      <c r="M20" s="110">
        <v>76</v>
      </c>
      <c r="N20" s="203">
        <v>1</v>
      </c>
      <c r="O20" s="93">
        <v>100.5</v>
      </c>
      <c r="P20" s="93">
        <v>42.7</v>
      </c>
      <c r="Q20" s="93">
        <f t="shared" si="5"/>
        <v>42.48756218905473</v>
      </c>
      <c r="R20" s="93">
        <v>30.5</v>
      </c>
      <c r="S20" s="71">
        <v>5</v>
      </c>
      <c r="T20" s="71">
        <v>1</v>
      </c>
      <c r="U20" s="71">
        <v>1</v>
      </c>
      <c r="V20" s="71">
        <v>3</v>
      </c>
      <c r="W20" s="71"/>
      <c r="X20" s="71">
        <v>1</v>
      </c>
      <c r="Y20" s="204">
        <v>41.8</v>
      </c>
      <c r="Z20" s="207"/>
      <c r="AA20" s="205">
        <v>10.87</v>
      </c>
      <c r="AB20" s="205">
        <v>11.12</v>
      </c>
      <c r="AC20" s="205">
        <v>10.88</v>
      </c>
      <c r="AD20" s="204">
        <v>507.2</v>
      </c>
      <c r="AE20" s="206">
        <v>-0.85</v>
      </c>
      <c r="AF20" s="125">
        <v>8</v>
      </c>
      <c r="AG20" s="203">
        <v>1</v>
      </c>
      <c r="AH20" s="203">
        <v>2</v>
      </c>
      <c r="AI20" s="203">
        <v>0</v>
      </c>
      <c r="AJ20" s="203">
        <v>1</v>
      </c>
      <c r="AK20" s="203">
        <v>0</v>
      </c>
      <c r="AL20" s="310">
        <v>1</v>
      </c>
      <c r="AM20" s="203">
        <v>1</v>
      </c>
      <c r="AN20" s="203">
        <v>2</v>
      </c>
      <c r="AO20" s="203">
        <v>3</v>
      </c>
      <c r="AP20" s="203">
        <v>2</v>
      </c>
      <c r="AQ20" s="164"/>
      <c r="AR20" s="164"/>
      <c r="AS20" s="94">
        <v>42016</v>
      </c>
      <c r="AT20" s="218">
        <v>2</v>
      </c>
      <c r="AU20" s="94">
        <v>42073</v>
      </c>
      <c r="AV20" s="218">
        <v>2</v>
      </c>
      <c r="AW20" s="94"/>
      <c r="AX20" s="164"/>
      <c r="AY20" s="94"/>
      <c r="AZ20" s="285"/>
      <c r="BA20" s="678"/>
    </row>
    <row r="21" spans="1:53" ht="13.5" customHeight="1">
      <c r="A21" s="667"/>
      <c r="B21" s="673"/>
      <c r="C21" s="13" t="s">
        <v>240</v>
      </c>
      <c r="D21" s="291">
        <v>41922</v>
      </c>
      <c r="E21" s="94">
        <v>41928</v>
      </c>
      <c r="F21" s="94">
        <v>42080</v>
      </c>
      <c r="G21" s="94">
        <v>42118</v>
      </c>
      <c r="H21" s="94">
        <v>42162</v>
      </c>
      <c r="I21" s="90">
        <v>240</v>
      </c>
      <c r="J21" s="90">
        <v>234</v>
      </c>
      <c r="K21" s="10">
        <v>15.6</v>
      </c>
      <c r="L21" s="203">
        <v>3</v>
      </c>
      <c r="M21" s="110">
        <v>77.8</v>
      </c>
      <c r="N21" s="203">
        <v>1</v>
      </c>
      <c r="O21" s="93">
        <v>116.1</v>
      </c>
      <c r="P21" s="93">
        <v>43.4</v>
      </c>
      <c r="Q21" s="93">
        <f t="shared" si="5"/>
        <v>37.38156761412576</v>
      </c>
      <c r="R21" s="93">
        <v>32.4</v>
      </c>
      <c r="S21" s="71">
        <v>4</v>
      </c>
      <c r="T21" s="71">
        <v>1</v>
      </c>
      <c r="U21" s="71">
        <v>1</v>
      </c>
      <c r="V21" s="71">
        <v>1</v>
      </c>
      <c r="W21" s="71"/>
      <c r="X21" s="71">
        <v>1</v>
      </c>
      <c r="Y21" s="204">
        <v>44.7</v>
      </c>
      <c r="Z21" s="207"/>
      <c r="AA21" s="205">
        <v>11.28</v>
      </c>
      <c r="AB21" s="205">
        <v>11.5</v>
      </c>
      <c r="AC21" s="205">
        <v>11.91</v>
      </c>
      <c r="AD21" s="204">
        <v>578.17</v>
      </c>
      <c r="AE21" s="206">
        <v>12.34</v>
      </c>
      <c r="AF21" s="125">
        <v>2</v>
      </c>
      <c r="AG21" s="223">
        <v>0.11</v>
      </c>
      <c r="AH21" s="203">
        <v>2</v>
      </c>
      <c r="AI21" s="13"/>
      <c r="AJ21" s="13"/>
      <c r="AK21" s="13"/>
      <c r="AL21" s="150"/>
      <c r="AM21" s="164"/>
      <c r="AN21" s="164"/>
      <c r="AO21" s="13"/>
      <c r="AP21" s="13"/>
      <c r="AQ21" s="13"/>
      <c r="AR21" s="13"/>
      <c r="AS21" s="123"/>
      <c r="AT21" s="13"/>
      <c r="AU21" s="94"/>
      <c r="AV21" s="164"/>
      <c r="AW21" s="123"/>
      <c r="AX21" s="13"/>
      <c r="AY21" s="123"/>
      <c r="AZ21" s="285"/>
      <c r="BA21" s="678"/>
    </row>
    <row r="22" spans="1:53" ht="14.25" customHeight="1">
      <c r="A22" s="667"/>
      <c r="B22" s="673"/>
      <c r="C22" s="13" t="s">
        <v>238</v>
      </c>
      <c r="D22" s="291">
        <v>41924</v>
      </c>
      <c r="E22" s="94">
        <v>41931</v>
      </c>
      <c r="F22" s="123">
        <v>42077</v>
      </c>
      <c r="G22" s="94">
        <v>42117</v>
      </c>
      <c r="H22" s="94">
        <v>42160</v>
      </c>
      <c r="I22" s="90">
        <v>236</v>
      </c>
      <c r="J22" s="90">
        <v>229</v>
      </c>
      <c r="K22" s="10">
        <v>15.5</v>
      </c>
      <c r="L22" s="203">
        <v>3</v>
      </c>
      <c r="M22" s="110">
        <v>85</v>
      </c>
      <c r="N22" s="203">
        <v>2</v>
      </c>
      <c r="O22" s="93">
        <v>91</v>
      </c>
      <c r="P22" s="93">
        <v>45.2</v>
      </c>
      <c r="Q22" s="93">
        <f t="shared" si="5"/>
        <v>49.67032967032967</v>
      </c>
      <c r="R22" s="93">
        <v>26.1</v>
      </c>
      <c r="S22" s="71">
        <v>5</v>
      </c>
      <c r="T22" s="71">
        <v>1</v>
      </c>
      <c r="U22" s="71">
        <v>1</v>
      </c>
      <c r="V22" s="71">
        <v>1</v>
      </c>
      <c r="W22" s="71"/>
      <c r="X22" s="71">
        <v>1</v>
      </c>
      <c r="Y22" s="204">
        <v>43</v>
      </c>
      <c r="Z22" s="207">
        <v>823</v>
      </c>
      <c r="AA22" s="205">
        <v>11.475</v>
      </c>
      <c r="AB22" s="205">
        <v>11.33</v>
      </c>
      <c r="AC22" s="205">
        <v>11.195</v>
      </c>
      <c r="AD22" s="204">
        <v>566.7</v>
      </c>
      <c r="AE22" s="206">
        <v>3.41</v>
      </c>
      <c r="AF22" s="125">
        <v>1</v>
      </c>
      <c r="AG22" s="203">
        <v>1</v>
      </c>
      <c r="AH22" s="13"/>
      <c r="AI22" s="9"/>
      <c r="AJ22" s="218">
        <v>4</v>
      </c>
      <c r="AK22" s="13"/>
      <c r="AL22" s="150"/>
      <c r="AM22" s="203">
        <v>40</v>
      </c>
      <c r="AN22" s="224" t="s">
        <v>374</v>
      </c>
      <c r="AO22" s="13"/>
      <c r="AP22" s="203">
        <v>4</v>
      </c>
      <c r="AQ22" s="164"/>
      <c r="AR22" s="164"/>
      <c r="AS22" s="94">
        <v>42030</v>
      </c>
      <c r="AT22" s="218" t="s">
        <v>368</v>
      </c>
      <c r="AU22" s="94">
        <v>42075</v>
      </c>
      <c r="AV22" s="218" t="s">
        <v>368</v>
      </c>
      <c r="AW22" s="123"/>
      <c r="AX22" s="13"/>
      <c r="AY22" s="123"/>
      <c r="AZ22" s="285"/>
      <c r="BA22" s="678"/>
    </row>
    <row r="23" spans="1:53" ht="13.5" customHeight="1">
      <c r="A23" s="668"/>
      <c r="B23" s="673"/>
      <c r="C23" s="25" t="s">
        <v>363</v>
      </c>
      <c r="D23" s="292">
        <f aca="true" t="shared" si="6" ref="D23:R23">AVERAGE(D14:D22)</f>
        <v>41927.11111111111</v>
      </c>
      <c r="E23" s="98">
        <f t="shared" si="6"/>
        <v>41934.88888888889</v>
      </c>
      <c r="F23" s="98">
        <f t="shared" si="6"/>
        <v>42078.333333333336</v>
      </c>
      <c r="G23" s="98">
        <f t="shared" si="6"/>
        <v>42118.77777777778</v>
      </c>
      <c r="H23" s="98">
        <f t="shared" si="6"/>
        <v>42161.88888888889</v>
      </c>
      <c r="I23" s="99">
        <f t="shared" si="6"/>
        <v>234.77777777777777</v>
      </c>
      <c r="J23" s="99">
        <f t="shared" si="6"/>
        <v>227</v>
      </c>
      <c r="K23" s="99">
        <f t="shared" si="6"/>
        <v>15.59222222222222</v>
      </c>
      <c r="L23" s="100">
        <f t="shared" si="6"/>
        <v>2.7777777777777777</v>
      </c>
      <c r="M23" s="100">
        <f t="shared" si="6"/>
        <v>79.8111111111111</v>
      </c>
      <c r="N23" s="100">
        <f t="shared" si="6"/>
        <v>2</v>
      </c>
      <c r="O23" s="99">
        <f t="shared" si="6"/>
        <v>104.84</v>
      </c>
      <c r="P23" s="99">
        <f t="shared" si="6"/>
        <v>42.542222222222215</v>
      </c>
      <c r="Q23" s="99">
        <f t="shared" si="6"/>
        <v>41.25588936723653</v>
      </c>
      <c r="R23" s="99">
        <f t="shared" si="6"/>
        <v>30.33666666666667</v>
      </c>
      <c r="S23" s="209">
        <v>5</v>
      </c>
      <c r="T23" s="209"/>
      <c r="U23" s="209"/>
      <c r="V23" s="209"/>
      <c r="W23" s="210"/>
      <c r="X23" s="211"/>
      <c r="Y23" s="212">
        <f>AVERAGE(Y14:Y22)</f>
        <v>43.58888888888889</v>
      </c>
      <c r="Z23" s="213">
        <f>AVERAGE(Z14:Z22)</f>
        <v>817.6666666666666</v>
      </c>
      <c r="AA23" s="214"/>
      <c r="AB23" s="214"/>
      <c r="AC23" s="214"/>
      <c r="AD23" s="215">
        <f>AVERAGE(AD14:AD22)</f>
        <v>542.3577777777778</v>
      </c>
      <c r="AE23" s="311">
        <v>5.04</v>
      </c>
      <c r="AF23" s="213">
        <v>2</v>
      </c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678"/>
    </row>
    <row r="24" spans="1:53" ht="13.5" customHeight="1">
      <c r="A24" s="666" t="s">
        <v>400</v>
      </c>
      <c r="B24" s="674" t="s">
        <v>402</v>
      </c>
      <c r="C24" s="294" t="s">
        <v>403</v>
      </c>
      <c r="D24" s="291">
        <v>42661</v>
      </c>
      <c r="E24" s="291">
        <v>42669</v>
      </c>
      <c r="F24" s="291">
        <v>42478</v>
      </c>
      <c r="G24" s="291">
        <v>42482</v>
      </c>
      <c r="H24" s="291">
        <v>42529</v>
      </c>
      <c r="I24" s="58">
        <v>235</v>
      </c>
      <c r="J24" s="285"/>
      <c r="K24" s="58">
        <v>13.2</v>
      </c>
      <c r="L24" s="58"/>
      <c r="M24" s="58">
        <v>82.5</v>
      </c>
      <c r="N24" s="58"/>
      <c r="O24" s="285"/>
      <c r="P24" s="58">
        <v>47.73</v>
      </c>
      <c r="Q24" s="58">
        <v>47.1</v>
      </c>
      <c r="R24" s="58">
        <v>37.1</v>
      </c>
      <c r="S24" s="58"/>
      <c r="T24" s="58"/>
      <c r="U24" s="58"/>
      <c r="V24" s="58"/>
      <c r="W24" s="58"/>
      <c r="X24" s="58"/>
      <c r="Y24" s="58">
        <v>40</v>
      </c>
      <c r="Z24" s="58"/>
      <c r="AA24" s="58">
        <v>124.9</v>
      </c>
      <c r="AB24" s="58">
        <v>125.9</v>
      </c>
      <c r="AC24" s="58">
        <v>125.4</v>
      </c>
      <c r="AD24" s="58">
        <v>558.9</v>
      </c>
      <c r="AE24" s="312">
        <v>6.64</v>
      </c>
      <c r="AF24" s="58">
        <v>1</v>
      </c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678"/>
    </row>
    <row r="25" spans="1:53" ht="13.5" customHeight="1">
      <c r="A25" s="667"/>
      <c r="B25" s="674"/>
      <c r="C25" s="294" t="s">
        <v>404</v>
      </c>
      <c r="D25" s="291">
        <v>42656</v>
      </c>
      <c r="E25" s="291">
        <v>42664</v>
      </c>
      <c r="F25" s="291">
        <v>42480</v>
      </c>
      <c r="G25" s="291">
        <v>42483</v>
      </c>
      <c r="H25" s="291">
        <v>42529</v>
      </c>
      <c r="I25" s="58">
        <v>239</v>
      </c>
      <c r="J25" s="285"/>
      <c r="K25" s="58">
        <v>14.8</v>
      </c>
      <c r="L25" s="58">
        <v>3</v>
      </c>
      <c r="M25" s="58">
        <v>83.3</v>
      </c>
      <c r="N25" s="58">
        <v>1</v>
      </c>
      <c r="O25" s="285"/>
      <c r="P25" s="58">
        <v>42.5</v>
      </c>
      <c r="Q25" s="58">
        <v>33.1</v>
      </c>
      <c r="R25" s="58">
        <v>37.9</v>
      </c>
      <c r="S25" s="58">
        <v>5</v>
      </c>
      <c r="T25" s="58">
        <v>1</v>
      </c>
      <c r="U25" s="58">
        <v>1</v>
      </c>
      <c r="V25" s="58">
        <v>3</v>
      </c>
      <c r="W25" s="58">
        <v>1.3</v>
      </c>
      <c r="X25" s="58">
        <v>1</v>
      </c>
      <c r="Y25" s="58">
        <v>47.2</v>
      </c>
      <c r="Z25" s="58">
        <v>825</v>
      </c>
      <c r="AA25" s="58">
        <v>164.3</v>
      </c>
      <c r="AB25" s="58">
        <v>155.9</v>
      </c>
      <c r="AC25" s="58">
        <v>160.1</v>
      </c>
      <c r="AD25" s="58">
        <v>693.11</v>
      </c>
      <c r="AE25" s="312">
        <v>3.19</v>
      </c>
      <c r="AF25" s="58">
        <v>1</v>
      </c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678"/>
    </row>
    <row r="26" spans="1:53" ht="13.5" customHeight="1">
      <c r="A26" s="667"/>
      <c r="B26" s="674"/>
      <c r="C26" s="294" t="s">
        <v>405</v>
      </c>
      <c r="D26" s="291">
        <v>42658</v>
      </c>
      <c r="E26" s="291">
        <v>42665</v>
      </c>
      <c r="F26" s="291">
        <v>42480</v>
      </c>
      <c r="G26" s="291">
        <v>42482</v>
      </c>
      <c r="H26" s="291">
        <v>42527</v>
      </c>
      <c r="I26" s="58">
        <v>235</v>
      </c>
      <c r="J26" s="285"/>
      <c r="K26" s="58">
        <v>17.33</v>
      </c>
      <c r="L26" s="58">
        <v>3</v>
      </c>
      <c r="M26" s="58">
        <v>71.7</v>
      </c>
      <c r="N26" s="58">
        <v>1</v>
      </c>
      <c r="O26" s="285"/>
      <c r="P26" s="58">
        <v>41.43</v>
      </c>
      <c r="Q26" s="58">
        <v>35.4</v>
      </c>
      <c r="R26" s="58">
        <v>35.9</v>
      </c>
      <c r="S26" s="58">
        <v>5</v>
      </c>
      <c r="T26" s="58">
        <v>1</v>
      </c>
      <c r="U26" s="58">
        <v>1</v>
      </c>
      <c r="V26" s="58">
        <v>1</v>
      </c>
      <c r="W26" s="58"/>
      <c r="X26" s="58">
        <v>3</v>
      </c>
      <c r="Y26" s="58">
        <v>39</v>
      </c>
      <c r="Z26" s="58"/>
      <c r="AA26" s="58">
        <v>112.2</v>
      </c>
      <c r="AB26" s="58">
        <v>116.7</v>
      </c>
      <c r="AC26" s="58">
        <v>114.45</v>
      </c>
      <c r="AD26" s="58">
        <v>508.62</v>
      </c>
      <c r="AE26" s="312">
        <v>3.62</v>
      </c>
      <c r="AF26" s="58">
        <v>1</v>
      </c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678"/>
    </row>
    <row r="27" spans="1:53" ht="13.5" customHeight="1">
      <c r="A27" s="667"/>
      <c r="B27" s="674"/>
      <c r="C27" s="294" t="s">
        <v>406</v>
      </c>
      <c r="D27" s="291">
        <v>42662</v>
      </c>
      <c r="E27" s="291">
        <v>42668</v>
      </c>
      <c r="F27" s="291">
        <v>42481</v>
      </c>
      <c r="G27" s="291">
        <v>42483</v>
      </c>
      <c r="H27" s="291">
        <v>42530</v>
      </c>
      <c r="I27" s="58">
        <v>229</v>
      </c>
      <c r="J27" s="285"/>
      <c r="K27" s="58">
        <v>18.5</v>
      </c>
      <c r="L27" s="58">
        <v>3</v>
      </c>
      <c r="M27" s="58">
        <v>83</v>
      </c>
      <c r="N27" s="58">
        <v>2</v>
      </c>
      <c r="O27" s="285"/>
      <c r="P27" s="58">
        <v>44.5</v>
      </c>
      <c r="Q27" s="58">
        <v>33.7</v>
      </c>
      <c r="R27" s="58">
        <v>34.4</v>
      </c>
      <c r="S27" s="58">
        <v>5</v>
      </c>
      <c r="T27" s="58">
        <v>1</v>
      </c>
      <c r="U27" s="58">
        <v>1</v>
      </c>
      <c r="V27" s="58">
        <v>1</v>
      </c>
      <c r="W27" s="58"/>
      <c r="X27" s="58">
        <v>1</v>
      </c>
      <c r="Y27" s="58">
        <v>42.5</v>
      </c>
      <c r="Z27" s="58">
        <v>757</v>
      </c>
      <c r="AA27" s="58">
        <v>147.09</v>
      </c>
      <c r="AB27" s="58">
        <v>141.05</v>
      </c>
      <c r="AC27" s="58">
        <v>144.07</v>
      </c>
      <c r="AD27" s="58">
        <v>640.34</v>
      </c>
      <c r="AE27" s="312">
        <v>5.05</v>
      </c>
      <c r="AF27" s="58">
        <v>1</v>
      </c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678"/>
    </row>
    <row r="28" spans="1:53" ht="13.5" customHeight="1">
      <c r="A28" s="667"/>
      <c r="B28" s="674"/>
      <c r="C28" s="294" t="s">
        <v>407</v>
      </c>
      <c r="D28" s="291">
        <v>42658</v>
      </c>
      <c r="E28" s="291">
        <v>42665</v>
      </c>
      <c r="F28" s="291">
        <v>42478</v>
      </c>
      <c r="G28" s="291">
        <v>42480</v>
      </c>
      <c r="H28" s="291">
        <v>42526</v>
      </c>
      <c r="I28" s="58">
        <v>232</v>
      </c>
      <c r="J28" s="285"/>
      <c r="K28" s="58">
        <v>15</v>
      </c>
      <c r="L28" s="58">
        <v>3</v>
      </c>
      <c r="M28" s="58">
        <v>74</v>
      </c>
      <c r="N28" s="58">
        <v>2</v>
      </c>
      <c r="O28" s="285"/>
      <c r="P28" s="58">
        <v>44.8</v>
      </c>
      <c r="Q28" s="58">
        <v>39.9</v>
      </c>
      <c r="R28" s="58">
        <v>38.6</v>
      </c>
      <c r="S28" s="58">
        <v>5</v>
      </c>
      <c r="T28" s="58">
        <v>1</v>
      </c>
      <c r="U28" s="58">
        <v>1</v>
      </c>
      <c r="V28" s="58">
        <v>1</v>
      </c>
      <c r="W28" s="58">
        <v>5</v>
      </c>
      <c r="X28" s="58">
        <v>1</v>
      </c>
      <c r="Y28" s="58">
        <v>44</v>
      </c>
      <c r="Z28" s="58">
        <v>793</v>
      </c>
      <c r="AA28" s="58">
        <v>133.52</v>
      </c>
      <c r="AB28" s="58">
        <v>138.69</v>
      </c>
      <c r="AC28" s="58">
        <v>136.11</v>
      </c>
      <c r="AD28" s="58">
        <v>605.12</v>
      </c>
      <c r="AE28" s="312">
        <v>6.54</v>
      </c>
      <c r="AF28" s="58">
        <v>1</v>
      </c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678"/>
    </row>
    <row r="29" spans="1:53" ht="27.75" customHeight="1">
      <c r="A29" s="667"/>
      <c r="B29" s="674"/>
      <c r="C29" s="294" t="s">
        <v>413</v>
      </c>
      <c r="D29" s="291">
        <v>42663</v>
      </c>
      <c r="E29" s="291">
        <v>42671</v>
      </c>
      <c r="F29" s="291">
        <v>42478</v>
      </c>
      <c r="G29" s="291">
        <v>42481</v>
      </c>
      <c r="H29" s="291">
        <v>42527</v>
      </c>
      <c r="I29" s="58">
        <v>231</v>
      </c>
      <c r="J29" s="285"/>
      <c r="K29" s="58">
        <v>19.8</v>
      </c>
      <c r="L29" s="58">
        <v>3</v>
      </c>
      <c r="M29" s="58">
        <v>82</v>
      </c>
      <c r="N29" s="58">
        <v>1</v>
      </c>
      <c r="O29" s="285"/>
      <c r="P29" s="58">
        <v>44.6</v>
      </c>
      <c r="Q29" s="58">
        <v>40.3</v>
      </c>
      <c r="R29" s="58">
        <v>32.5</v>
      </c>
      <c r="S29" s="58">
        <v>5</v>
      </c>
      <c r="T29" s="58">
        <v>1</v>
      </c>
      <c r="U29" s="58">
        <v>1</v>
      </c>
      <c r="V29" s="58">
        <v>3</v>
      </c>
      <c r="W29" s="58"/>
      <c r="X29" s="58">
        <v>1</v>
      </c>
      <c r="Y29" s="58">
        <v>41.8</v>
      </c>
      <c r="Z29" s="58"/>
      <c r="AA29" s="58">
        <v>243.6</v>
      </c>
      <c r="AB29" s="58"/>
      <c r="AC29" s="58"/>
      <c r="AD29" s="58">
        <v>601.5</v>
      </c>
      <c r="AE29" s="312">
        <v>2.1</v>
      </c>
      <c r="AF29" s="58">
        <v>1</v>
      </c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678"/>
    </row>
    <row r="30" spans="1:53" ht="13.5" customHeight="1">
      <c r="A30" s="667"/>
      <c r="B30" s="674"/>
      <c r="C30" s="294" t="s">
        <v>408</v>
      </c>
      <c r="D30" s="291">
        <v>42658</v>
      </c>
      <c r="E30" s="291">
        <v>42664</v>
      </c>
      <c r="F30" s="291">
        <v>42480</v>
      </c>
      <c r="G30" s="291">
        <v>42482</v>
      </c>
      <c r="H30" s="291">
        <v>42529</v>
      </c>
      <c r="I30" s="58">
        <v>231</v>
      </c>
      <c r="J30" s="285"/>
      <c r="K30" s="58">
        <v>15</v>
      </c>
      <c r="L30" s="58">
        <v>3</v>
      </c>
      <c r="M30" s="58">
        <v>82.5</v>
      </c>
      <c r="N30" s="58">
        <v>1</v>
      </c>
      <c r="O30" s="285"/>
      <c r="P30" s="58">
        <v>45.33</v>
      </c>
      <c r="Q30" s="58">
        <v>46.5</v>
      </c>
      <c r="R30" s="58">
        <v>32.1</v>
      </c>
      <c r="S30" s="58">
        <v>4</v>
      </c>
      <c r="T30" s="58">
        <v>1</v>
      </c>
      <c r="U30" s="58">
        <v>1</v>
      </c>
      <c r="V30" s="58">
        <v>1</v>
      </c>
      <c r="W30" s="58"/>
      <c r="X30" s="58">
        <v>1</v>
      </c>
      <c r="Y30" s="58">
        <v>39.6</v>
      </c>
      <c r="Z30" s="58">
        <v>808</v>
      </c>
      <c r="AA30" s="58">
        <v>126.87</v>
      </c>
      <c r="AB30" s="296">
        <v>129.32</v>
      </c>
      <c r="AC30" s="58">
        <v>128.1</v>
      </c>
      <c r="AD30" s="296">
        <v>547.45</v>
      </c>
      <c r="AE30" s="312">
        <v>3.71</v>
      </c>
      <c r="AF30" s="58">
        <v>1</v>
      </c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678"/>
    </row>
    <row r="31" spans="1:53" ht="13.5" customHeight="1">
      <c r="A31" s="667"/>
      <c r="B31" s="674"/>
      <c r="C31" s="297" t="s">
        <v>409</v>
      </c>
      <c r="D31" s="291">
        <v>42660</v>
      </c>
      <c r="E31" s="291">
        <v>42666</v>
      </c>
      <c r="F31" s="291">
        <v>42476</v>
      </c>
      <c r="G31" s="291">
        <v>42478</v>
      </c>
      <c r="H31" s="291">
        <v>42525</v>
      </c>
      <c r="I31" s="58">
        <v>226</v>
      </c>
      <c r="J31" s="285"/>
      <c r="K31" s="58">
        <v>18</v>
      </c>
      <c r="L31" s="58">
        <v>3</v>
      </c>
      <c r="M31" s="58">
        <v>80</v>
      </c>
      <c r="N31" s="58">
        <v>1</v>
      </c>
      <c r="O31" s="285"/>
      <c r="P31" s="58">
        <v>40.5</v>
      </c>
      <c r="Q31" s="58">
        <v>57.2</v>
      </c>
      <c r="R31" s="58">
        <v>32.6</v>
      </c>
      <c r="S31" s="58">
        <v>5</v>
      </c>
      <c r="T31" s="58">
        <v>1</v>
      </c>
      <c r="U31" s="58">
        <v>1</v>
      </c>
      <c r="V31" s="58">
        <v>1</v>
      </c>
      <c r="W31" s="58"/>
      <c r="X31" s="58">
        <v>1</v>
      </c>
      <c r="Y31" s="58">
        <v>43.3</v>
      </c>
      <c r="Z31" s="58"/>
      <c r="AA31" s="58">
        <v>169.3</v>
      </c>
      <c r="AB31" s="58">
        <v>166.8</v>
      </c>
      <c r="AC31" s="58">
        <v>168.05</v>
      </c>
      <c r="AD31" s="296">
        <v>560.19</v>
      </c>
      <c r="AE31" s="312">
        <v>2.11</v>
      </c>
      <c r="AF31" s="58">
        <v>1</v>
      </c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678"/>
    </row>
    <row r="32" spans="1:53" ht="13.5" customHeight="1">
      <c r="A32" s="667"/>
      <c r="B32" s="674"/>
      <c r="C32" s="297" t="s">
        <v>410</v>
      </c>
      <c r="D32" s="291">
        <v>42653</v>
      </c>
      <c r="E32" s="291">
        <v>42660</v>
      </c>
      <c r="F32" s="291">
        <v>42482</v>
      </c>
      <c r="G32" s="291">
        <v>42484</v>
      </c>
      <c r="H32" s="291">
        <v>42526</v>
      </c>
      <c r="I32" s="58">
        <v>238</v>
      </c>
      <c r="J32" s="285"/>
      <c r="K32" s="58">
        <v>17.3</v>
      </c>
      <c r="L32" s="58">
        <v>3</v>
      </c>
      <c r="M32" s="58">
        <v>78.1</v>
      </c>
      <c r="N32" s="58">
        <v>2</v>
      </c>
      <c r="O32" s="285"/>
      <c r="P32" s="58">
        <v>43.5</v>
      </c>
      <c r="Q32" s="58">
        <v>39.3</v>
      </c>
      <c r="R32" s="58">
        <v>32.9</v>
      </c>
      <c r="S32" s="58">
        <v>5</v>
      </c>
      <c r="T32" s="58">
        <v>1</v>
      </c>
      <c r="U32" s="58">
        <v>1</v>
      </c>
      <c r="V32" s="58">
        <v>1</v>
      </c>
      <c r="W32" s="58"/>
      <c r="X32" s="58">
        <v>1</v>
      </c>
      <c r="Y32" s="58">
        <v>44.8</v>
      </c>
      <c r="Z32" s="58"/>
      <c r="AA32" s="58">
        <v>127.5</v>
      </c>
      <c r="AB32" s="58">
        <v>126.88</v>
      </c>
      <c r="AC32" s="58">
        <v>127.19</v>
      </c>
      <c r="AD32" s="296">
        <v>565.32</v>
      </c>
      <c r="AE32" s="312">
        <v>7.57</v>
      </c>
      <c r="AF32" s="58">
        <v>1</v>
      </c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678"/>
    </row>
    <row r="33" spans="1:53" ht="13.5" customHeight="1">
      <c r="A33" s="667"/>
      <c r="B33" s="674"/>
      <c r="C33" s="297" t="s">
        <v>411</v>
      </c>
      <c r="D33" s="291">
        <v>42658</v>
      </c>
      <c r="E33" s="291">
        <v>42666</v>
      </c>
      <c r="F33" s="291">
        <v>42477</v>
      </c>
      <c r="G33" s="291">
        <v>42479</v>
      </c>
      <c r="H33" s="291">
        <v>42518</v>
      </c>
      <c r="I33" s="58">
        <v>219</v>
      </c>
      <c r="J33" s="285"/>
      <c r="K33" s="58">
        <v>16.42</v>
      </c>
      <c r="L33" s="58">
        <v>2</v>
      </c>
      <c r="M33" s="58">
        <v>83.8</v>
      </c>
      <c r="N33" s="58">
        <v>3</v>
      </c>
      <c r="O33" s="285"/>
      <c r="P33" s="58">
        <v>50.08</v>
      </c>
      <c r="Q33" s="58">
        <v>32.9</v>
      </c>
      <c r="R33" s="58">
        <v>33.7</v>
      </c>
      <c r="S33" s="58">
        <v>5</v>
      </c>
      <c r="T33" s="58">
        <v>1</v>
      </c>
      <c r="U33" s="58">
        <v>1</v>
      </c>
      <c r="V33" s="58">
        <v>1</v>
      </c>
      <c r="W33" s="58">
        <v>2</v>
      </c>
      <c r="X33" s="58">
        <v>1</v>
      </c>
      <c r="Y33" s="58">
        <v>45.42</v>
      </c>
      <c r="Z33" s="58"/>
      <c r="AA33" s="58">
        <v>160.35</v>
      </c>
      <c r="AB33" s="58">
        <v>146.88</v>
      </c>
      <c r="AC33" s="58">
        <v>153.62</v>
      </c>
      <c r="AD33" s="296">
        <v>682.01</v>
      </c>
      <c r="AE33" s="312">
        <v>0.25</v>
      </c>
      <c r="AF33" s="58">
        <v>1</v>
      </c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678"/>
    </row>
    <row r="34" spans="1:53" ht="13.5" customHeight="1">
      <c r="A34" s="667"/>
      <c r="B34" s="674"/>
      <c r="C34" s="297" t="s">
        <v>412</v>
      </c>
      <c r="D34" s="291">
        <v>42660</v>
      </c>
      <c r="E34" s="291">
        <v>42666</v>
      </c>
      <c r="F34" s="291">
        <v>42474</v>
      </c>
      <c r="G34" s="291">
        <v>42476</v>
      </c>
      <c r="H34" s="291">
        <v>42525</v>
      </c>
      <c r="I34" s="58">
        <v>231</v>
      </c>
      <c r="J34" s="285"/>
      <c r="K34" s="58">
        <v>17.68</v>
      </c>
      <c r="L34" s="58">
        <v>3</v>
      </c>
      <c r="M34" s="58">
        <v>85.2</v>
      </c>
      <c r="N34" s="58">
        <v>2</v>
      </c>
      <c r="O34" s="285"/>
      <c r="P34" s="58">
        <v>40.8</v>
      </c>
      <c r="Q34" s="58">
        <v>34.1</v>
      </c>
      <c r="R34" s="58">
        <v>35.4</v>
      </c>
      <c r="S34" s="58">
        <v>5</v>
      </c>
      <c r="T34" s="58">
        <v>1</v>
      </c>
      <c r="U34" s="58">
        <v>1</v>
      </c>
      <c r="V34" s="58">
        <v>1</v>
      </c>
      <c r="W34" s="58"/>
      <c r="X34" s="58">
        <v>1</v>
      </c>
      <c r="Y34" s="58">
        <v>42.6</v>
      </c>
      <c r="Z34" s="58"/>
      <c r="AA34" s="58">
        <v>131.17</v>
      </c>
      <c r="AB34" s="58">
        <v>129.05</v>
      </c>
      <c r="AC34" s="58">
        <v>130.11</v>
      </c>
      <c r="AD34" s="296">
        <v>612.17</v>
      </c>
      <c r="AE34" s="312">
        <v>5.4</v>
      </c>
      <c r="AF34" s="58">
        <v>1</v>
      </c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678"/>
    </row>
    <row r="35" spans="1:53" ht="13.5" customHeight="1">
      <c r="A35" s="668"/>
      <c r="B35" s="674"/>
      <c r="C35" s="294" t="s">
        <v>128</v>
      </c>
      <c r="D35" s="58"/>
      <c r="E35" s="58"/>
      <c r="F35" s="58"/>
      <c r="G35" s="58"/>
      <c r="H35" s="58"/>
      <c r="I35" s="296">
        <v>231</v>
      </c>
      <c r="J35" s="285"/>
      <c r="K35" s="58">
        <v>16.64</v>
      </c>
      <c r="L35" s="296"/>
      <c r="M35" s="58">
        <v>80.6</v>
      </c>
      <c r="N35" s="58"/>
      <c r="O35" s="285"/>
      <c r="P35" s="296">
        <v>44.2</v>
      </c>
      <c r="Q35" s="58">
        <v>40</v>
      </c>
      <c r="R35" s="296">
        <v>34.8</v>
      </c>
      <c r="S35" s="58"/>
      <c r="T35" s="58"/>
      <c r="U35" s="58"/>
      <c r="V35" s="58"/>
      <c r="W35" s="58"/>
      <c r="X35" s="58"/>
      <c r="Y35" s="296">
        <v>42.7</v>
      </c>
      <c r="Z35" s="296"/>
      <c r="AA35" s="58"/>
      <c r="AB35" s="58"/>
      <c r="AC35" s="58"/>
      <c r="AD35" s="296">
        <v>597.7</v>
      </c>
      <c r="AE35" s="313">
        <v>4.2</v>
      </c>
      <c r="AF35" s="58">
        <v>1</v>
      </c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308"/>
    </row>
    <row r="36" ht="13.5" customHeight="1">
      <c r="BA36" s="308"/>
    </row>
    <row r="37" ht="13.5" customHeight="1">
      <c r="BA37" s="308"/>
    </row>
    <row r="38" ht="13.5" customHeight="1">
      <c r="BA38" s="308"/>
    </row>
    <row r="39" ht="13.5" customHeight="1">
      <c r="BA39" s="308"/>
    </row>
    <row r="40" ht="13.5" customHeight="1">
      <c r="BA40" s="308"/>
    </row>
    <row r="41" ht="13.5" customHeight="1">
      <c r="BA41" s="308"/>
    </row>
    <row r="42" ht="13.5" customHeight="1">
      <c r="BA42" s="308"/>
    </row>
    <row r="43" ht="13.5" customHeight="1">
      <c r="BA43" s="308"/>
    </row>
    <row r="44" ht="13.5" customHeight="1">
      <c r="BA44" s="308"/>
    </row>
    <row r="45" ht="13.5" customHeight="1">
      <c r="BA45" s="308"/>
    </row>
    <row r="46" ht="13.5" customHeight="1">
      <c r="BA46" s="308"/>
    </row>
    <row r="47" ht="13.5" customHeight="1">
      <c r="BA47" s="308"/>
    </row>
    <row r="48" ht="13.5" customHeight="1">
      <c r="BA48" s="308"/>
    </row>
    <row r="49" ht="13.5" customHeight="1">
      <c r="BA49" s="308"/>
    </row>
    <row r="50" ht="13.5" customHeight="1">
      <c r="BA50" s="308"/>
    </row>
    <row r="51" ht="13.5" customHeight="1">
      <c r="BA51" s="308"/>
    </row>
    <row r="52" ht="13.5" customHeight="1">
      <c r="BA52" s="308"/>
    </row>
    <row r="53" ht="13.5" customHeight="1">
      <c r="BA53" s="308"/>
    </row>
    <row r="54" ht="13.5" customHeight="1">
      <c r="BA54" s="308"/>
    </row>
    <row r="55" ht="13.5" customHeight="1">
      <c r="BA55" s="308"/>
    </row>
    <row r="56" ht="13.5" customHeight="1">
      <c r="BA56" s="308"/>
    </row>
    <row r="57" ht="13.5" customHeight="1">
      <c r="BA57" s="308"/>
    </row>
    <row r="58" ht="13.5" customHeight="1">
      <c r="BA58" s="308"/>
    </row>
    <row r="59" ht="13.5" customHeight="1">
      <c r="BA59" s="308"/>
    </row>
    <row r="60" ht="13.5" customHeight="1">
      <c r="BA60" s="308"/>
    </row>
    <row r="61" ht="13.5" customHeight="1">
      <c r="BA61" s="308"/>
    </row>
    <row r="62" ht="13.5" customHeight="1">
      <c r="BA62" s="308"/>
    </row>
    <row r="63" ht="13.5" customHeight="1">
      <c r="BA63" s="308"/>
    </row>
    <row r="64" ht="13.5" customHeight="1">
      <c r="BA64" s="308"/>
    </row>
    <row r="65" ht="13.5" customHeight="1">
      <c r="BA65" s="308"/>
    </row>
    <row r="66" ht="13.5" customHeight="1">
      <c r="BA66" s="308"/>
    </row>
    <row r="67" ht="13.5" customHeight="1">
      <c r="BA67" s="308"/>
    </row>
    <row r="68" ht="13.5" customHeight="1">
      <c r="BA68" s="308"/>
    </row>
    <row r="69" ht="13.5" customHeight="1">
      <c r="BA69" s="308"/>
    </row>
    <row r="70" ht="13.5" customHeight="1">
      <c r="BA70" s="308"/>
    </row>
    <row r="71" ht="13.5" customHeight="1">
      <c r="BA71" s="308"/>
    </row>
  </sheetData>
  <sheetProtection/>
  <mergeCells count="30">
    <mergeCell ref="AD2:AD3"/>
    <mergeCell ref="AE2:AE3"/>
    <mergeCell ref="AF2:AF3"/>
    <mergeCell ref="V2:V3"/>
    <mergeCell ref="W2:W3"/>
    <mergeCell ref="X2:X3"/>
    <mergeCell ref="Y2:Y3"/>
    <mergeCell ref="Z2:Z3"/>
    <mergeCell ref="AA2:AC2"/>
    <mergeCell ref="BA1:BA2"/>
    <mergeCell ref="BA3:BA34"/>
    <mergeCell ref="AY2:AZ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4:A13"/>
    <mergeCell ref="A14:A23"/>
    <mergeCell ref="A24:A35"/>
    <mergeCell ref="T2:T3"/>
    <mergeCell ref="U2:U3"/>
    <mergeCell ref="B14:B23"/>
    <mergeCell ref="B24:B35"/>
    <mergeCell ref="B4:B13"/>
    <mergeCell ref="S2:S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68"/>
  <sheetViews>
    <sheetView zoomScalePageLayoutView="0" workbookViewId="0" topLeftCell="V1">
      <selection activeCell="AM17" sqref="AM16:AM17"/>
    </sheetView>
  </sheetViews>
  <sheetFormatPr defaultColWidth="9.140625" defaultRowHeight="15"/>
  <cols>
    <col min="1" max="1" width="11.7109375" style="0" customWidth="1"/>
    <col min="3" max="3" width="9.7109375" style="0" customWidth="1"/>
    <col min="4" max="14" width="6.421875" style="0" customWidth="1"/>
    <col min="15" max="15" width="7.28125" style="0" customWidth="1"/>
    <col min="16" max="18" width="6.421875" style="0" customWidth="1"/>
    <col min="19" max="22" width="3.421875" style="0" customWidth="1"/>
    <col min="23" max="24" width="6.00390625" style="0" customWidth="1"/>
    <col min="26" max="26" width="5.28125" style="0" customWidth="1"/>
    <col min="27" max="29" width="7.140625" style="0" customWidth="1"/>
    <col min="30" max="30" width="8.421875" style="0" customWidth="1"/>
    <col min="31" max="31" width="7.140625" style="0" customWidth="1"/>
    <col min="32" max="32" width="6.57421875" style="0" customWidth="1"/>
    <col min="33" max="45" width="5.00390625" style="0" customWidth="1"/>
    <col min="46" max="46" width="11.7109375" style="57" customWidth="1"/>
  </cols>
  <sheetData>
    <row r="1" spans="19:46" ht="13.5" customHeight="1">
      <c r="S1" s="698" t="s">
        <v>184</v>
      </c>
      <c r="T1" s="698" t="s">
        <v>185</v>
      </c>
      <c r="U1" s="698" t="s">
        <v>186</v>
      </c>
      <c r="V1" s="698" t="s">
        <v>187</v>
      </c>
      <c r="W1" s="698" t="s">
        <v>330</v>
      </c>
      <c r="X1" s="698" t="s">
        <v>189</v>
      </c>
      <c r="Y1" s="699" t="s">
        <v>331</v>
      </c>
      <c r="Z1" s="698" t="s">
        <v>332</v>
      </c>
      <c r="AA1" s="698" t="s">
        <v>333</v>
      </c>
      <c r="AB1" s="698"/>
      <c r="AC1" s="698"/>
      <c r="AD1" s="698" t="s">
        <v>334</v>
      </c>
      <c r="AE1" s="698" t="s">
        <v>335</v>
      </c>
      <c r="AF1" s="698" t="s">
        <v>336</v>
      </c>
      <c r="AG1" s="698" t="s">
        <v>337</v>
      </c>
      <c r="AH1" s="636" t="s">
        <v>197</v>
      </c>
      <c r="AI1" s="636"/>
      <c r="AJ1" s="708" t="s">
        <v>198</v>
      </c>
      <c r="AK1" s="636"/>
      <c r="AL1" s="636" t="s">
        <v>199</v>
      </c>
      <c r="AM1" s="636"/>
      <c r="AN1" s="636" t="s">
        <v>203</v>
      </c>
      <c r="AO1" s="636"/>
      <c r="AP1" s="636" t="s">
        <v>258</v>
      </c>
      <c r="AQ1" s="636"/>
      <c r="AR1" s="636" t="s">
        <v>259</v>
      </c>
      <c r="AS1" s="636"/>
      <c r="AT1" s="696" t="s">
        <v>419</v>
      </c>
    </row>
    <row r="2" spans="2:46" s="128" customFormat="1" ht="35.25" customHeight="1">
      <c r="B2" s="9" t="s">
        <v>221</v>
      </c>
      <c r="C2" s="9" t="s">
        <v>271</v>
      </c>
      <c r="D2" s="7" t="s">
        <v>272</v>
      </c>
      <c r="E2" s="7" t="s">
        <v>273</v>
      </c>
      <c r="F2" s="7" t="s">
        <v>274</v>
      </c>
      <c r="G2" s="7" t="s">
        <v>275</v>
      </c>
      <c r="H2" s="7" t="s">
        <v>276</v>
      </c>
      <c r="I2" s="36" t="s">
        <v>277</v>
      </c>
      <c r="J2" s="36" t="s">
        <v>278</v>
      </c>
      <c r="K2" s="126" t="s">
        <v>279</v>
      </c>
      <c r="L2" s="36" t="s">
        <v>231</v>
      </c>
      <c r="M2" s="127" t="s">
        <v>280</v>
      </c>
      <c r="N2" s="36" t="s">
        <v>233</v>
      </c>
      <c r="O2" s="126" t="s">
        <v>281</v>
      </c>
      <c r="P2" s="126" t="s">
        <v>282</v>
      </c>
      <c r="Q2" s="36" t="s">
        <v>283</v>
      </c>
      <c r="R2" s="126" t="s">
        <v>284</v>
      </c>
      <c r="S2" s="698"/>
      <c r="T2" s="698"/>
      <c r="U2" s="698"/>
      <c r="V2" s="698"/>
      <c r="W2" s="698"/>
      <c r="X2" s="698"/>
      <c r="Y2" s="699"/>
      <c r="Z2" s="698"/>
      <c r="AA2" s="29" t="s">
        <v>23</v>
      </c>
      <c r="AB2" s="29" t="s">
        <v>24</v>
      </c>
      <c r="AC2" s="29" t="s">
        <v>25</v>
      </c>
      <c r="AD2" s="698"/>
      <c r="AE2" s="698"/>
      <c r="AF2" s="698"/>
      <c r="AG2" s="709"/>
      <c r="AH2" s="11" t="s">
        <v>339</v>
      </c>
      <c r="AI2" s="11" t="s">
        <v>205</v>
      </c>
      <c r="AJ2" s="11" t="s">
        <v>339</v>
      </c>
      <c r="AK2" s="11" t="s">
        <v>205</v>
      </c>
      <c r="AL2" s="11" t="s">
        <v>339</v>
      </c>
      <c r="AM2" s="11" t="s">
        <v>205</v>
      </c>
      <c r="AN2" s="11" t="s">
        <v>340</v>
      </c>
      <c r="AO2" s="11" t="s">
        <v>207</v>
      </c>
      <c r="AP2" s="11" t="s">
        <v>267</v>
      </c>
      <c r="AQ2" s="11" t="s">
        <v>207</v>
      </c>
      <c r="AR2" s="11" t="s">
        <v>267</v>
      </c>
      <c r="AS2" s="180" t="s">
        <v>207</v>
      </c>
      <c r="AT2" s="697"/>
    </row>
    <row r="3" spans="1:46" s="133" customFormat="1" ht="16.5" customHeight="1">
      <c r="A3" s="694" t="s">
        <v>97</v>
      </c>
      <c r="B3" s="637" t="s">
        <v>353</v>
      </c>
      <c r="C3" s="13" t="s">
        <v>285</v>
      </c>
      <c r="D3" s="123" t="s">
        <v>286</v>
      </c>
      <c r="E3" s="123" t="s">
        <v>287</v>
      </c>
      <c r="F3" s="123" t="s">
        <v>288</v>
      </c>
      <c r="G3" s="123" t="s">
        <v>289</v>
      </c>
      <c r="H3" s="123" t="s">
        <v>290</v>
      </c>
      <c r="I3" s="129">
        <v>213</v>
      </c>
      <c r="J3" s="130">
        <v>223</v>
      </c>
      <c r="K3" s="131">
        <v>20.56</v>
      </c>
      <c r="L3" s="129">
        <v>3</v>
      </c>
      <c r="M3" s="132">
        <v>72.8</v>
      </c>
      <c r="N3" s="129">
        <v>5</v>
      </c>
      <c r="O3" s="131">
        <v>81.11</v>
      </c>
      <c r="P3" s="131">
        <v>41.9</v>
      </c>
      <c r="Q3" s="131">
        <f>P3/O3*100</f>
        <v>51.658241893724565</v>
      </c>
      <c r="R3" s="131">
        <v>35.52</v>
      </c>
      <c r="S3" s="29">
        <v>5</v>
      </c>
      <c r="T3" s="29">
        <v>1</v>
      </c>
      <c r="U3" s="29">
        <v>1</v>
      </c>
      <c r="V3" s="29">
        <v>1</v>
      </c>
      <c r="W3" s="132"/>
      <c r="X3" s="29">
        <v>1</v>
      </c>
      <c r="Y3" s="166">
        <v>43.87</v>
      </c>
      <c r="Z3" s="167"/>
      <c r="AA3" s="168">
        <v>13.3</v>
      </c>
      <c r="AB3" s="169">
        <v>12.6</v>
      </c>
      <c r="AC3" s="169">
        <v>13.03</v>
      </c>
      <c r="AD3" s="168">
        <v>649.06</v>
      </c>
      <c r="AE3" s="169">
        <v>3</v>
      </c>
      <c r="AF3" s="169">
        <v>-3.26</v>
      </c>
      <c r="AG3" s="314">
        <v>8</v>
      </c>
      <c r="AH3" s="13"/>
      <c r="AI3" s="14" t="s">
        <v>269</v>
      </c>
      <c r="AJ3" s="13"/>
      <c r="AK3" s="14" t="s">
        <v>269</v>
      </c>
      <c r="AL3" s="13"/>
      <c r="AM3" s="14"/>
      <c r="AN3" s="13"/>
      <c r="AO3" s="14"/>
      <c r="AP3" s="14"/>
      <c r="AQ3" s="14"/>
      <c r="AR3" s="14"/>
      <c r="AS3" s="14"/>
      <c r="AT3" s="705" t="s">
        <v>572</v>
      </c>
    </row>
    <row r="4" spans="1:46" s="133" customFormat="1" ht="16.5" customHeight="1">
      <c r="A4" s="694"/>
      <c r="B4" s="637"/>
      <c r="C4" s="13" t="s">
        <v>215</v>
      </c>
      <c r="D4" s="123" t="s">
        <v>291</v>
      </c>
      <c r="E4" s="123" t="s">
        <v>292</v>
      </c>
      <c r="F4" s="123" t="s">
        <v>293</v>
      </c>
      <c r="G4" s="123" t="s">
        <v>294</v>
      </c>
      <c r="H4" s="123" t="s">
        <v>295</v>
      </c>
      <c r="I4" s="129">
        <v>200</v>
      </c>
      <c r="J4" s="134">
        <v>209</v>
      </c>
      <c r="K4" s="131">
        <v>19.8</v>
      </c>
      <c r="L4" s="129">
        <v>5</v>
      </c>
      <c r="M4" s="132">
        <v>71</v>
      </c>
      <c r="N4" s="129">
        <v>2</v>
      </c>
      <c r="O4" s="131">
        <v>105.4</v>
      </c>
      <c r="P4" s="131">
        <v>40.5</v>
      </c>
      <c r="Q4" s="131">
        <f aca="true" t="shared" si="0" ref="Q4:Q46">P4/O4*100</f>
        <v>38.42504743833017</v>
      </c>
      <c r="R4" s="131">
        <v>30.5</v>
      </c>
      <c r="S4" s="29">
        <v>5</v>
      </c>
      <c r="T4" s="29">
        <v>1</v>
      </c>
      <c r="U4" s="29">
        <v>1</v>
      </c>
      <c r="V4" s="29">
        <v>1</v>
      </c>
      <c r="W4" s="132">
        <v>1.2</v>
      </c>
      <c r="X4" s="29">
        <v>1</v>
      </c>
      <c r="Y4" s="166">
        <v>40.9</v>
      </c>
      <c r="Z4" s="167"/>
      <c r="AA4" s="29">
        <v>9.85</v>
      </c>
      <c r="AB4" s="29">
        <v>9.7</v>
      </c>
      <c r="AC4" s="29">
        <v>9.9</v>
      </c>
      <c r="AD4" s="29">
        <v>490.83</v>
      </c>
      <c r="AE4" s="29">
        <v>10.09</v>
      </c>
      <c r="AF4" s="29">
        <v>3.33</v>
      </c>
      <c r="AG4" s="315">
        <v>2</v>
      </c>
      <c r="AH4" s="13">
        <v>15.15</v>
      </c>
      <c r="AI4" s="14" t="s">
        <v>211</v>
      </c>
      <c r="AJ4" s="13">
        <v>90</v>
      </c>
      <c r="AK4" s="141" t="s">
        <v>341</v>
      </c>
      <c r="AL4" s="13">
        <v>32</v>
      </c>
      <c r="AM4" s="14" t="s">
        <v>268</v>
      </c>
      <c r="AN4" s="13"/>
      <c r="AO4" s="14"/>
      <c r="AP4" s="141" t="s">
        <v>342</v>
      </c>
      <c r="AQ4" s="14" t="s">
        <v>268</v>
      </c>
      <c r="AR4" s="141"/>
      <c r="AS4" s="14"/>
      <c r="AT4" s="706"/>
    </row>
    <row r="5" spans="1:46" s="133" customFormat="1" ht="16.5" customHeight="1">
      <c r="A5" s="694"/>
      <c r="B5" s="637"/>
      <c r="C5" s="13" t="s">
        <v>244</v>
      </c>
      <c r="D5" s="135" t="s">
        <v>296</v>
      </c>
      <c r="E5" s="135" t="s">
        <v>291</v>
      </c>
      <c r="F5" s="135" t="s">
        <v>288</v>
      </c>
      <c r="G5" s="135" t="s">
        <v>297</v>
      </c>
      <c r="H5" s="135" t="s">
        <v>298</v>
      </c>
      <c r="I5" s="136">
        <v>213</v>
      </c>
      <c r="J5" s="130">
        <v>222</v>
      </c>
      <c r="K5" s="137">
        <v>22</v>
      </c>
      <c r="L5" s="138">
        <v>5</v>
      </c>
      <c r="M5" s="139">
        <v>75</v>
      </c>
      <c r="N5" s="138">
        <v>5</v>
      </c>
      <c r="O5" s="137">
        <v>119</v>
      </c>
      <c r="P5" s="137">
        <v>41.7</v>
      </c>
      <c r="Q5" s="140">
        <f t="shared" si="0"/>
        <v>35.04201680672269</v>
      </c>
      <c r="R5" s="137">
        <v>30.5</v>
      </c>
      <c r="S5" s="170">
        <v>5</v>
      </c>
      <c r="T5" s="170">
        <v>1</v>
      </c>
      <c r="U5" s="170">
        <v>1</v>
      </c>
      <c r="V5" s="170">
        <v>1</v>
      </c>
      <c r="W5" s="171"/>
      <c r="X5" s="170">
        <v>1</v>
      </c>
      <c r="Y5" s="170">
        <v>39.3</v>
      </c>
      <c r="Z5" s="171"/>
      <c r="AA5" s="170">
        <v>8.9</v>
      </c>
      <c r="AB5" s="170">
        <v>8.2</v>
      </c>
      <c r="AC5" s="170">
        <v>9.3</v>
      </c>
      <c r="AD5" s="170">
        <v>440.13</v>
      </c>
      <c r="AE5" s="170">
        <v>12.82</v>
      </c>
      <c r="AF5" s="170">
        <v>2.33</v>
      </c>
      <c r="AG5" s="316">
        <v>6</v>
      </c>
      <c r="AH5" s="13">
        <v>1</v>
      </c>
      <c r="AI5" s="14" t="s">
        <v>338</v>
      </c>
      <c r="AJ5" s="13"/>
      <c r="AK5" s="141" t="s">
        <v>343</v>
      </c>
      <c r="AL5" s="13"/>
      <c r="AM5" s="14" t="s">
        <v>269</v>
      </c>
      <c r="AN5" s="13"/>
      <c r="AO5" s="14"/>
      <c r="AP5" s="141"/>
      <c r="AQ5" s="14"/>
      <c r="AR5" s="141"/>
      <c r="AS5" s="14"/>
      <c r="AT5" s="706"/>
    </row>
    <row r="6" spans="1:46" s="133" customFormat="1" ht="16.5" customHeight="1">
      <c r="A6" s="694"/>
      <c r="B6" s="636"/>
      <c r="C6" s="13" t="s">
        <v>245</v>
      </c>
      <c r="D6" s="141" t="s">
        <v>299</v>
      </c>
      <c r="E6" s="141" t="s">
        <v>300</v>
      </c>
      <c r="F6" s="141" t="s">
        <v>301</v>
      </c>
      <c r="G6" s="141" t="s">
        <v>288</v>
      </c>
      <c r="H6" s="141" t="s">
        <v>302</v>
      </c>
      <c r="I6" s="142">
        <v>202</v>
      </c>
      <c r="J6" s="134">
        <v>210</v>
      </c>
      <c r="K6" s="131">
        <v>20.5</v>
      </c>
      <c r="L6" s="129">
        <v>1</v>
      </c>
      <c r="M6" s="132">
        <v>75.5</v>
      </c>
      <c r="N6" s="129">
        <v>1</v>
      </c>
      <c r="O6" s="131">
        <v>42</v>
      </c>
      <c r="P6" s="131">
        <v>36.33</v>
      </c>
      <c r="Q6" s="131">
        <f t="shared" si="0"/>
        <v>86.5</v>
      </c>
      <c r="R6" s="131">
        <v>42.9</v>
      </c>
      <c r="S6" s="29">
        <v>5</v>
      </c>
      <c r="T6" s="29">
        <v>1</v>
      </c>
      <c r="U6" s="29">
        <v>1</v>
      </c>
      <c r="V6" s="29">
        <v>1</v>
      </c>
      <c r="W6" s="132"/>
      <c r="X6" s="29">
        <v>1</v>
      </c>
      <c r="Y6" s="166">
        <v>42.77</v>
      </c>
      <c r="Z6" s="29"/>
      <c r="AA6" s="169">
        <v>11.78</v>
      </c>
      <c r="AB6" s="169">
        <v>11.35</v>
      </c>
      <c r="AC6" s="168">
        <v>11.69</v>
      </c>
      <c r="AD6" s="169">
        <v>580.33</v>
      </c>
      <c r="AE6" s="168">
        <v>7.11</v>
      </c>
      <c r="AF6" s="169">
        <v>2.2</v>
      </c>
      <c r="AG6" s="314">
        <v>4</v>
      </c>
      <c r="AH6" s="13">
        <v>0.83</v>
      </c>
      <c r="AI6" s="14"/>
      <c r="AJ6" s="13">
        <v>100</v>
      </c>
      <c r="AK6" s="14" t="s">
        <v>344</v>
      </c>
      <c r="AL6" s="13">
        <v>53.33</v>
      </c>
      <c r="AM6" s="14" t="s">
        <v>345</v>
      </c>
      <c r="AN6" s="13"/>
      <c r="AO6" s="14"/>
      <c r="AP6" s="14" t="s">
        <v>346</v>
      </c>
      <c r="AQ6" s="14" t="s">
        <v>347</v>
      </c>
      <c r="AR6" s="14" t="s">
        <v>348</v>
      </c>
      <c r="AS6" s="14" t="s">
        <v>269</v>
      </c>
      <c r="AT6" s="706"/>
    </row>
    <row r="7" spans="1:46" s="143" customFormat="1" ht="16.5" customHeight="1">
      <c r="A7" s="694"/>
      <c r="B7" s="636"/>
      <c r="C7" s="13" t="s">
        <v>303</v>
      </c>
      <c r="D7" s="141" t="s">
        <v>304</v>
      </c>
      <c r="E7" s="141" t="s">
        <v>305</v>
      </c>
      <c r="F7" s="141" t="s">
        <v>301</v>
      </c>
      <c r="G7" s="141" t="s">
        <v>306</v>
      </c>
      <c r="H7" s="141" t="s">
        <v>307</v>
      </c>
      <c r="I7" s="142">
        <v>211</v>
      </c>
      <c r="J7" s="134">
        <v>218</v>
      </c>
      <c r="K7" s="131">
        <v>22.4</v>
      </c>
      <c r="L7" s="129">
        <v>3</v>
      </c>
      <c r="M7" s="132">
        <v>71.9</v>
      </c>
      <c r="N7" s="129">
        <v>1</v>
      </c>
      <c r="O7" s="131">
        <v>118.3</v>
      </c>
      <c r="P7" s="131">
        <v>42.17</v>
      </c>
      <c r="Q7" s="131">
        <f t="shared" si="0"/>
        <v>35.646661031276416</v>
      </c>
      <c r="R7" s="131">
        <v>28</v>
      </c>
      <c r="S7" s="29">
        <v>5</v>
      </c>
      <c r="T7" s="29">
        <v>1</v>
      </c>
      <c r="U7" s="29">
        <v>1</v>
      </c>
      <c r="V7" s="29">
        <v>1</v>
      </c>
      <c r="W7" s="132"/>
      <c r="X7" s="29">
        <v>1</v>
      </c>
      <c r="Y7" s="166">
        <v>47.98</v>
      </c>
      <c r="Z7" s="167"/>
      <c r="AA7" s="169">
        <v>10.5</v>
      </c>
      <c r="AB7" s="169">
        <v>11.4</v>
      </c>
      <c r="AC7" s="168">
        <v>11</v>
      </c>
      <c r="AD7" s="169">
        <v>548.3</v>
      </c>
      <c r="AE7" s="169">
        <v>8.9</v>
      </c>
      <c r="AF7" s="168">
        <v>5.1</v>
      </c>
      <c r="AG7" s="314">
        <v>10</v>
      </c>
      <c r="AH7" s="13"/>
      <c r="AI7" s="14"/>
      <c r="AJ7" s="13"/>
      <c r="AK7" s="14"/>
      <c r="AL7" s="13"/>
      <c r="AM7" s="14"/>
      <c r="AN7" s="13"/>
      <c r="AO7" s="14"/>
      <c r="AP7" s="14"/>
      <c r="AQ7" s="14"/>
      <c r="AR7" s="141"/>
      <c r="AS7" s="14"/>
      <c r="AT7" s="706"/>
    </row>
    <row r="8" spans="1:46" s="143" customFormat="1" ht="16.5" customHeight="1">
      <c r="A8" s="694"/>
      <c r="B8" s="636"/>
      <c r="C8" s="13" t="s">
        <v>308</v>
      </c>
      <c r="D8" s="141" t="s">
        <v>296</v>
      </c>
      <c r="E8" s="141" t="s">
        <v>309</v>
      </c>
      <c r="F8" s="141" t="s">
        <v>293</v>
      </c>
      <c r="G8" s="141" t="s">
        <v>306</v>
      </c>
      <c r="H8" s="141" t="s">
        <v>310</v>
      </c>
      <c r="I8" s="142">
        <v>212</v>
      </c>
      <c r="J8" s="134">
        <v>218</v>
      </c>
      <c r="K8" s="131">
        <v>20</v>
      </c>
      <c r="L8" s="129">
        <v>3</v>
      </c>
      <c r="M8" s="132">
        <v>84.6</v>
      </c>
      <c r="N8" s="129">
        <v>1</v>
      </c>
      <c r="O8" s="131">
        <v>111.5</v>
      </c>
      <c r="P8" s="131">
        <v>43.2</v>
      </c>
      <c r="Q8" s="131">
        <f t="shared" si="0"/>
        <v>38.744394618834086</v>
      </c>
      <c r="R8" s="131">
        <v>35.5</v>
      </c>
      <c r="S8" s="29">
        <v>5</v>
      </c>
      <c r="T8" s="29">
        <v>1</v>
      </c>
      <c r="U8" s="29">
        <v>1</v>
      </c>
      <c r="V8" s="29">
        <v>1</v>
      </c>
      <c r="W8" s="132"/>
      <c r="X8" s="29">
        <v>1</v>
      </c>
      <c r="Y8" s="166">
        <v>38.1</v>
      </c>
      <c r="Z8" s="167"/>
      <c r="AA8" s="169">
        <v>10.42</v>
      </c>
      <c r="AB8" s="169">
        <v>10.31</v>
      </c>
      <c r="AC8" s="169">
        <v>10.19</v>
      </c>
      <c r="AD8" s="169">
        <v>515.37</v>
      </c>
      <c r="AE8" s="169">
        <v>23.96</v>
      </c>
      <c r="AF8" s="169">
        <v>11</v>
      </c>
      <c r="AG8" s="314">
        <v>2</v>
      </c>
      <c r="AH8" s="13">
        <v>20</v>
      </c>
      <c r="AI8" s="14" t="s">
        <v>338</v>
      </c>
      <c r="AJ8" s="13">
        <v>20</v>
      </c>
      <c r="AK8" s="14" t="s">
        <v>269</v>
      </c>
      <c r="AL8" s="13"/>
      <c r="AM8" s="14"/>
      <c r="AN8" s="13">
        <v>80</v>
      </c>
      <c r="AO8" s="14" t="s">
        <v>349</v>
      </c>
      <c r="AP8" s="14"/>
      <c r="AQ8" s="14"/>
      <c r="AR8" s="14"/>
      <c r="AS8" s="14"/>
      <c r="AT8" s="706"/>
    </row>
    <row r="9" spans="1:46" s="143" customFormat="1" ht="16.5" customHeight="1">
      <c r="A9" s="694"/>
      <c r="B9" s="636"/>
      <c r="C9" s="13" t="s">
        <v>242</v>
      </c>
      <c r="D9" s="141" t="s">
        <v>305</v>
      </c>
      <c r="E9" s="141" t="s">
        <v>311</v>
      </c>
      <c r="F9" s="141" t="s">
        <v>312</v>
      </c>
      <c r="G9" s="141" t="s">
        <v>288</v>
      </c>
      <c r="H9" s="141" t="s">
        <v>313</v>
      </c>
      <c r="I9" s="142">
        <v>191</v>
      </c>
      <c r="J9" s="134">
        <v>203</v>
      </c>
      <c r="K9" s="131">
        <v>23.6</v>
      </c>
      <c r="L9" s="129">
        <v>3</v>
      </c>
      <c r="M9" s="132">
        <v>71.3</v>
      </c>
      <c r="N9" s="129">
        <v>1</v>
      </c>
      <c r="O9" s="131">
        <v>70.3</v>
      </c>
      <c r="P9" s="131">
        <v>31.9</v>
      </c>
      <c r="Q9" s="131">
        <f t="shared" si="0"/>
        <v>45.37695590327169</v>
      </c>
      <c r="R9" s="131">
        <v>41.4</v>
      </c>
      <c r="S9" s="29">
        <v>5</v>
      </c>
      <c r="T9" s="29">
        <v>1</v>
      </c>
      <c r="U9" s="29">
        <v>1</v>
      </c>
      <c r="V9" s="29">
        <v>3</v>
      </c>
      <c r="W9" s="132"/>
      <c r="X9" s="29">
        <v>2</v>
      </c>
      <c r="Y9" s="166">
        <v>49.45</v>
      </c>
      <c r="Z9" s="167"/>
      <c r="AA9" s="168">
        <v>11.11</v>
      </c>
      <c r="AB9" s="169">
        <v>11.55</v>
      </c>
      <c r="AC9" s="168">
        <v>12.15</v>
      </c>
      <c r="AD9" s="169">
        <v>580.27</v>
      </c>
      <c r="AE9" s="168">
        <v>10.48</v>
      </c>
      <c r="AF9" s="169">
        <v>-0.03</v>
      </c>
      <c r="AG9" s="43">
        <v>5</v>
      </c>
      <c r="AH9" s="13"/>
      <c r="AI9" s="14"/>
      <c r="AJ9" s="13">
        <v>100</v>
      </c>
      <c r="AK9" s="14" t="s">
        <v>350</v>
      </c>
      <c r="AL9" s="13"/>
      <c r="AM9" s="14"/>
      <c r="AN9" s="13"/>
      <c r="AO9" s="14"/>
      <c r="AP9" s="14"/>
      <c r="AQ9" s="14"/>
      <c r="AR9" s="14"/>
      <c r="AS9" s="14"/>
      <c r="AT9" s="706"/>
    </row>
    <row r="10" spans="1:46" s="143" customFormat="1" ht="16.5" customHeight="1">
      <c r="A10" s="694"/>
      <c r="B10" s="636"/>
      <c r="C10" s="13" t="s">
        <v>314</v>
      </c>
      <c r="D10" s="144" t="s">
        <v>309</v>
      </c>
      <c r="E10" s="144" t="s">
        <v>315</v>
      </c>
      <c r="F10" s="144" t="s">
        <v>289</v>
      </c>
      <c r="G10" s="144" t="s">
        <v>294</v>
      </c>
      <c r="H10" s="144" t="s">
        <v>316</v>
      </c>
      <c r="I10" s="145">
        <v>204</v>
      </c>
      <c r="J10" s="146">
        <v>217</v>
      </c>
      <c r="K10" s="147">
        <v>22.02</v>
      </c>
      <c r="L10" s="148">
        <v>3</v>
      </c>
      <c r="M10" s="149">
        <v>70</v>
      </c>
      <c r="N10" s="148">
        <v>2</v>
      </c>
      <c r="O10" s="147">
        <v>94.71</v>
      </c>
      <c r="P10" s="147">
        <v>40.29</v>
      </c>
      <c r="Q10" s="147">
        <f t="shared" si="0"/>
        <v>42.540386442825465</v>
      </c>
      <c r="R10" s="147">
        <v>39.4</v>
      </c>
      <c r="S10" s="29">
        <v>5</v>
      </c>
      <c r="T10" s="29">
        <v>1</v>
      </c>
      <c r="U10" s="29">
        <v>1</v>
      </c>
      <c r="V10" s="29">
        <v>1</v>
      </c>
      <c r="W10" s="132"/>
      <c r="X10" s="29">
        <v>1</v>
      </c>
      <c r="Y10" s="166">
        <v>49</v>
      </c>
      <c r="Z10" s="167"/>
      <c r="AA10" s="168">
        <v>12.498127819548872</v>
      </c>
      <c r="AB10" s="168">
        <v>12.34778947368421</v>
      </c>
      <c r="AC10" s="168">
        <v>12.03709022556391</v>
      </c>
      <c r="AD10" s="168">
        <v>615.07</v>
      </c>
      <c r="AE10" s="172">
        <v>14.03</v>
      </c>
      <c r="AF10" s="172">
        <v>5.86</v>
      </c>
      <c r="AG10" s="315" t="s">
        <v>338</v>
      </c>
      <c r="AH10" s="13"/>
      <c r="AI10" s="14"/>
      <c r="AJ10" s="13"/>
      <c r="AK10" s="14"/>
      <c r="AL10" s="13"/>
      <c r="AM10" s="14"/>
      <c r="AN10" s="13"/>
      <c r="AO10" s="14"/>
      <c r="AP10" s="14"/>
      <c r="AQ10" s="14"/>
      <c r="AR10" s="14"/>
      <c r="AS10" s="14"/>
      <c r="AT10" s="706"/>
    </row>
    <row r="11" spans="1:46" s="143" customFormat="1" ht="16.5" customHeight="1">
      <c r="A11" s="694"/>
      <c r="B11" s="636"/>
      <c r="C11" s="150" t="s">
        <v>317</v>
      </c>
      <c r="D11" s="141" t="s">
        <v>318</v>
      </c>
      <c r="E11" s="141" t="s">
        <v>291</v>
      </c>
      <c r="F11" s="141" t="s">
        <v>301</v>
      </c>
      <c r="G11" s="141" t="s">
        <v>319</v>
      </c>
      <c r="H11" s="141" t="s">
        <v>302</v>
      </c>
      <c r="I11" s="142">
        <v>206</v>
      </c>
      <c r="J11" s="82">
        <v>213</v>
      </c>
      <c r="K11" s="131">
        <v>25.7</v>
      </c>
      <c r="L11" s="82">
        <v>3</v>
      </c>
      <c r="M11" s="132">
        <v>80.6</v>
      </c>
      <c r="N11" s="82">
        <v>1</v>
      </c>
      <c r="O11" s="147">
        <v>123.5</v>
      </c>
      <c r="P11" s="147">
        <v>39.3</v>
      </c>
      <c r="Q11" s="131">
        <f t="shared" si="0"/>
        <v>31.821862348178136</v>
      </c>
      <c r="R11" s="131">
        <v>36.5</v>
      </c>
      <c r="S11" s="83">
        <v>4</v>
      </c>
      <c r="T11" s="83">
        <v>1</v>
      </c>
      <c r="U11" s="83">
        <v>1</v>
      </c>
      <c r="V11" s="83">
        <v>3</v>
      </c>
      <c r="W11" s="13">
        <v>0.5</v>
      </c>
      <c r="X11" s="13">
        <v>1</v>
      </c>
      <c r="Y11" s="9">
        <v>37.84</v>
      </c>
      <c r="Z11" s="9"/>
      <c r="AA11" s="83">
        <v>9.7</v>
      </c>
      <c r="AB11" s="83">
        <v>8.44</v>
      </c>
      <c r="AC11" s="83">
        <v>10.03</v>
      </c>
      <c r="AD11" s="9">
        <v>469.5</v>
      </c>
      <c r="AE11" s="9">
        <v>3.49</v>
      </c>
      <c r="AF11" s="9">
        <v>-0.46</v>
      </c>
      <c r="AG11" s="309">
        <v>9</v>
      </c>
      <c r="AH11" s="13">
        <v>5</v>
      </c>
      <c r="AI11" s="14" t="s">
        <v>269</v>
      </c>
      <c r="AJ11" s="13"/>
      <c r="AK11" s="14"/>
      <c r="AL11" s="13"/>
      <c r="AM11" s="14"/>
      <c r="AN11" s="13">
        <v>40</v>
      </c>
      <c r="AO11" s="14" t="s">
        <v>349</v>
      </c>
      <c r="AP11" s="14"/>
      <c r="AQ11" s="14"/>
      <c r="AR11" s="14"/>
      <c r="AS11" s="14"/>
      <c r="AT11" s="706"/>
    </row>
    <row r="12" spans="1:46" s="143" customFormat="1" ht="16.5" customHeight="1">
      <c r="A12" s="694"/>
      <c r="B12" s="636"/>
      <c r="C12" s="13" t="s">
        <v>320</v>
      </c>
      <c r="D12" s="151" t="s">
        <v>321</v>
      </c>
      <c r="E12" s="151" t="s">
        <v>322</v>
      </c>
      <c r="F12" s="151" t="s">
        <v>306</v>
      </c>
      <c r="G12" s="151" t="s">
        <v>323</v>
      </c>
      <c r="H12" s="151" t="s">
        <v>324</v>
      </c>
      <c r="I12" s="152">
        <v>203</v>
      </c>
      <c r="J12" s="153">
        <v>213</v>
      </c>
      <c r="K12" s="154">
        <v>23.45</v>
      </c>
      <c r="L12" s="155">
        <v>1</v>
      </c>
      <c r="M12" s="156">
        <v>75</v>
      </c>
      <c r="N12" s="155">
        <v>1</v>
      </c>
      <c r="O12" s="154">
        <v>98.47</v>
      </c>
      <c r="P12" s="154">
        <v>41.24</v>
      </c>
      <c r="Q12" s="131">
        <f t="shared" si="0"/>
        <v>41.880775870823605</v>
      </c>
      <c r="R12" s="154">
        <v>40.6</v>
      </c>
      <c r="S12" s="173">
        <v>5</v>
      </c>
      <c r="T12" s="173">
        <v>1</v>
      </c>
      <c r="U12" s="173">
        <v>1</v>
      </c>
      <c r="V12" s="173">
        <v>3</v>
      </c>
      <c r="W12" s="156">
        <v>14</v>
      </c>
      <c r="X12" s="173">
        <v>1</v>
      </c>
      <c r="Y12" s="174">
        <v>42.2</v>
      </c>
      <c r="Z12" s="175"/>
      <c r="AA12" s="173">
        <v>9.86</v>
      </c>
      <c r="AB12" s="173">
        <v>9.97</v>
      </c>
      <c r="AC12" s="173">
        <v>9.96</v>
      </c>
      <c r="AD12" s="173">
        <v>496.58</v>
      </c>
      <c r="AE12" s="173">
        <v>8.34</v>
      </c>
      <c r="AF12" s="173">
        <v>-1.37</v>
      </c>
      <c r="AG12" s="317">
        <v>9</v>
      </c>
      <c r="AH12" s="13"/>
      <c r="AI12" s="14" t="s">
        <v>269</v>
      </c>
      <c r="AJ12" s="13"/>
      <c r="AK12" s="14" t="s">
        <v>338</v>
      </c>
      <c r="AL12" s="13"/>
      <c r="AM12" s="14" t="s">
        <v>347</v>
      </c>
      <c r="AN12" s="13"/>
      <c r="AO12" s="14"/>
      <c r="AP12" s="14"/>
      <c r="AQ12" s="14"/>
      <c r="AR12" s="14"/>
      <c r="AS12" s="14"/>
      <c r="AT12" s="706"/>
    </row>
    <row r="13" spans="1:46" s="162" customFormat="1" ht="16.5" customHeight="1">
      <c r="A13" s="694"/>
      <c r="B13" s="636"/>
      <c r="C13" s="25" t="s">
        <v>128</v>
      </c>
      <c r="D13" s="157"/>
      <c r="E13" s="157"/>
      <c r="F13" s="157"/>
      <c r="G13" s="157"/>
      <c r="H13" s="157"/>
      <c r="I13" s="158">
        <f>AVERAGE(I3:I12)</f>
        <v>205.5</v>
      </c>
      <c r="J13" s="159">
        <f>AVERAGE(J3:J12)</f>
        <v>214.6</v>
      </c>
      <c r="K13" s="160">
        <f>AVERAGE(K3:K12)</f>
        <v>22.002999999999997</v>
      </c>
      <c r="L13" s="158">
        <v>3</v>
      </c>
      <c r="M13" s="161">
        <f aca="true" t="shared" si="1" ref="M13:R13">AVERAGE(M3:M12)</f>
        <v>74.77000000000001</v>
      </c>
      <c r="N13" s="158">
        <f t="shared" si="1"/>
        <v>2</v>
      </c>
      <c r="O13" s="160">
        <f t="shared" si="1"/>
        <v>96.429</v>
      </c>
      <c r="P13" s="160">
        <f t="shared" si="1"/>
        <v>39.853</v>
      </c>
      <c r="Q13" s="160">
        <f t="shared" si="0"/>
        <v>41.328853353244355</v>
      </c>
      <c r="R13" s="160">
        <f t="shared" si="1"/>
        <v>36.08200000000001</v>
      </c>
      <c r="S13" s="51"/>
      <c r="T13" s="51"/>
      <c r="U13" s="51"/>
      <c r="V13" s="51"/>
      <c r="W13" s="161"/>
      <c r="X13" s="159"/>
      <c r="Y13" s="176">
        <f aca="true" t="shared" si="2" ref="Y13:AD13">AVERAGE(Y3:Y12)</f>
        <v>43.141000000000005</v>
      </c>
      <c r="Z13" s="176"/>
      <c r="AA13" s="176">
        <f t="shared" si="2"/>
        <v>10.791812781954887</v>
      </c>
      <c r="AB13" s="176">
        <f t="shared" si="2"/>
        <v>10.58677894736842</v>
      </c>
      <c r="AC13" s="176">
        <f t="shared" si="2"/>
        <v>10.928709022556394</v>
      </c>
      <c r="AD13" s="176">
        <f t="shared" si="2"/>
        <v>538.544</v>
      </c>
      <c r="AE13" s="177">
        <v>9.826698045101738</v>
      </c>
      <c r="AF13" s="177">
        <v>2.2590084060101074</v>
      </c>
      <c r="AG13" s="318">
        <v>6</v>
      </c>
      <c r="AH13" s="13"/>
      <c r="AI13" s="141"/>
      <c r="AJ13" s="13"/>
      <c r="AK13" s="141"/>
      <c r="AL13" s="13"/>
      <c r="AM13" s="141"/>
      <c r="AN13" s="13"/>
      <c r="AO13" s="141"/>
      <c r="AP13" s="141"/>
      <c r="AQ13" s="141"/>
      <c r="AR13" s="141"/>
      <c r="AS13" s="141"/>
      <c r="AT13" s="706"/>
    </row>
    <row r="14" spans="1:46" ht="14.25" customHeight="1">
      <c r="A14" s="694" t="s">
        <v>414</v>
      </c>
      <c r="B14" s="702" t="s">
        <v>415</v>
      </c>
      <c r="C14" s="16" t="s">
        <v>375</v>
      </c>
      <c r="D14" s="123">
        <v>42305</v>
      </c>
      <c r="E14" s="123">
        <v>42314</v>
      </c>
      <c r="F14" s="123">
        <v>42116</v>
      </c>
      <c r="G14" s="123">
        <v>42118</v>
      </c>
      <c r="H14" s="123">
        <v>42164</v>
      </c>
      <c r="I14" s="285"/>
      <c r="J14" s="226">
        <v>224</v>
      </c>
      <c r="K14" s="229">
        <v>23.11</v>
      </c>
      <c r="L14" s="227">
        <v>5</v>
      </c>
      <c r="M14" s="228">
        <v>71</v>
      </c>
      <c r="N14" s="227">
        <v>1</v>
      </c>
      <c r="O14" s="229">
        <v>97</v>
      </c>
      <c r="P14" s="229">
        <v>37.7</v>
      </c>
      <c r="Q14" s="230">
        <v>38.8659793814433</v>
      </c>
      <c r="R14" s="229">
        <v>32.5</v>
      </c>
      <c r="S14" s="258">
        <v>5</v>
      </c>
      <c r="T14" s="258">
        <v>1</v>
      </c>
      <c r="U14" s="258">
        <v>1</v>
      </c>
      <c r="V14" s="258">
        <v>1</v>
      </c>
      <c r="W14" s="259"/>
      <c r="X14" s="258">
        <v>3</v>
      </c>
      <c r="Y14" s="260">
        <v>40</v>
      </c>
      <c r="Z14" s="259"/>
      <c r="AA14" s="261">
        <v>10.01</v>
      </c>
      <c r="AB14" s="261">
        <v>8.99</v>
      </c>
      <c r="AC14" s="261">
        <v>9.63</v>
      </c>
      <c r="AD14" s="261">
        <v>471.17</v>
      </c>
      <c r="AE14" s="262">
        <v>0.79</v>
      </c>
      <c r="AF14" s="262">
        <v>-6.23</v>
      </c>
      <c r="AG14" s="319">
        <v>12</v>
      </c>
      <c r="AH14" s="277"/>
      <c r="AI14" s="278">
        <v>3</v>
      </c>
      <c r="AJ14" s="278"/>
      <c r="AK14" s="278">
        <v>3</v>
      </c>
      <c r="AL14" s="278"/>
      <c r="AM14" s="278">
        <v>4</v>
      </c>
      <c r="AN14" s="278"/>
      <c r="AO14" s="278"/>
      <c r="AP14" s="279"/>
      <c r="AQ14" s="278"/>
      <c r="AR14" s="279">
        <v>42078</v>
      </c>
      <c r="AS14" s="278">
        <v>4</v>
      </c>
      <c r="AT14" s="706"/>
    </row>
    <row r="15" spans="1:46" ht="13.5" customHeight="1">
      <c r="A15" s="694"/>
      <c r="B15" s="703"/>
      <c r="C15" s="16" t="s">
        <v>118</v>
      </c>
      <c r="D15" s="123">
        <v>42304</v>
      </c>
      <c r="E15" s="123">
        <v>42313</v>
      </c>
      <c r="F15" s="123">
        <v>42110</v>
      </c>
      <c r="G15" s="123">
        <v>42112</v>
      </c>
      <c r="H15" s="123">
        <v>42158</v>
      </c>
      <c r="I15" s="285"/>
      <c r="J15" s="225">
        <v>215</v>
      </c>
      <c r="K15" s="229">
        <v>20</v>
      </c>
      <c r="L15" s="227">
        <v>3</v>
      </c>
      <c r="M15" s="231">
        <v>75.8</v>
      </c>
      <c r="N15" s="232">
        <v>1</v>
      </c>
      <c r="O15" s="233">
        <v>94.4</v>
      </c>
      <c r="P15" s="233">
        <v>34.3</v>
      </c>
      <c r="Q15" s="233">
        <v>36.334745762711854</v>
      </c>
      <c r="R15" s="233">
        <v>36.15</v>
      </c>
      <c r="S15" s="258">
        <v>5</v>
      </c>
      <c r="T15" s="258">
        <v>1</v>
      </c>
      <c r="U15" s="258">
        <v>1</v>
      </c>
      <c r="V15" s="258">
        <v>1</v>
      </c>
      <c r="W15" s="258">
        <v>5</v>
      </c>
      <c r="X15" s="258">
        <v>1</v>
      </c>
      <c r="Y15" s="264">
        <v>39.68</v>
      </c>
      <c r="Z15" s="258">
        <v>765</v>
      </c>
      <c r="AA15" s="261">
        <v>9.69</v>
      </c>
      <c r="AB15" s="261">
        <v>9.9</v>
      </c>
      <c r="AC15" s="261">
        <v>9.85</v>
      </c>
      <c r="AD15" s="261">
        <v>490.7</v>
      </c>
      <c r="AE15" s="262">
        <v>9.89</v>
      </c>
      <c r="AF15" s="262">
        <v>1.86</v>
      </c>
      <c r="AG15" s="319">
        <v>4</v>
      </c>
      <c r="AH15" s="16"/>
      <c r="AI15" s="181"/>
      <c r="AJ15" s="16"/>
      <c r="AK15" s="14"/>
      <c r="AL15" s="16"/>
      <c r="AM15" s="14"/>
      <c r="AN15" s="16"/>
      <c r="AO15" s="14"/>
      <c r="AP15" s="256"/>
      <c r="AQ15" s="14"/>
      <c r="AR15" s="256"/>
      <c r="AS15" s="14"/>
      <c r="AT15" s="706"/>
    </row>
    <row r="16" spans="1:46" ht="13.5" customHeight="1">
      <c r="A16" s="694"/>
      <c r="B16" s="703"/>
      <c r="C16" s="16" t="s">
        <v>376</v>
      </c>
      <c r="D16" s="123">
        <v>42302</v>
      </c>
      <c r="E16" s="123">
        <v>42310</v>
      </c>
      <c r="F16" s="123">
        <v>42108</v>
      </c>
      <c r="G16" s="123">
        <v>42111</v>
      </c>
      <c r="H16" s="123">
        <v>42158</v>
      </c>
      <c r="I16" s="285"/>
      <c r="J16" s="226">
        <v>213</v>
      </c>
      <c r="K16" s="229">
        <v>22</v>
      </c>
      <c r="L16" s="227">
        <v>5</v>
      </c>
      <c r="M16" s="231">
        <v>79</v>
      </c>
      <c r="N16" s="227">
        <v>1</v>
      </c>
      <c r="O16" s="229">
        <v>74.89</v>
      </c>
      <c r="P16" s="229">
        <v>37.45</v>
      </c>
      <c r="Q16" s="230">
        <v>50.006676458806254</v>
      </c>
      <c r="R16" s="229">
        <v>28.9</v>
      </c>
      <c r="S16" s="258">
        <v>5</v>
      </c>
      <c r="T16" s="258">
        <v>1</v>
      </c>
      <c r="U16" s="258">
        <v>1</v>
      </c>
      <c r="V16" s="258">
        <v>1</v>
      </c>
      <c r="W16" s="258">
        <v>3</v>
      </c>
      <c r="X16" s="258">
        <v>1</v>
      </c>
      <c r="Y16" s="260">
        <v>45.4</v>
      </c>
      <c r="Z16" s="259"/>
      <c r="AA16" s="261">
        <v>9.1</v>
      </c>
      <c r="AB16" s="261">
        <v>8.4</v>
      </c>
      <c r="AC16" s="261">
        <v>8.9</v>
      </c>
      <c r="AD16" s="261">
        <v>441.12</v>
      </c>
      <c r="AE16" s="262">
        <v>6.02</v>
      </c>
      <c r="AF16" s="262">
        <v>-5.71</v>
      </c>
      <c r="AG16" s="319">
        <v>11</v>
      </c>
      <c r="AH16" s="278">
        <v>0</v>
      </c>
      <c r="AI16" s="278"/>
      <c r="AJ16" s="280"/>
      <c r="AK16" s="280"/>
      <c r="AL16" s="280"/>
      <c r="AM16" s="280"/>
      <c r="AN16" s="278"/>
      <c r="AO16" s="278"/>
      <c r="AP16" s="279"/>
      <c r="AQ16" s="278"/>
      <c r="AR16" s="279"/>
      <c r="AS16" s="278"/>
      <c r="AT16" s="706"/>
    </row>
    <row r="17" spans="1:46" ht="13.5" customHeight="1">
      <c r="A17" s="694"/>
      <c r="B17" s="703"/>
      <c r="C17" s="16" t="s">
        <v>377</v>
      </c>
      <c r="D17" s="123">
        <v>42312</v>
      </c>
      <c r="E17" s="123">
        <v>42321</v>
      </c>
      <c r="F17" s="123">
        <v>42115</v>
      </c>
      <c r="G17" s="123">
        <v>42117</v>
      </c>
      <c r="H17" s="123">
        <v>42158</v>
      </c>
      <c r="I17" s="285"/>
      <c r="J17" s="234">
        <v>203</v>
      </c>
      <c r="K17" s="236">
        <v>24.8</v>
      </c>
      <c r="L17" s="227">
        <v>1</v>
      </c>
      <c r="M17" s="235">
        <v>72.5</v>
      </c>
      <c r="N17" s="227">
        <v>2</v>
      </c>
      <c r="O17" s="236">
        <v>141.8</v>
      </c>
      <c r="P17" s="236">
        <v>40.8</v>
      </c>
      <c r="Q17" s="230">
        <v>28.77291960507757</v>
      </c>
      <c r="R17" s="236">
        <v>33.4</v>
      </c>
      <c r="S17" s="258">
        <v>5</v>
      </c>
      <c r="T17" s="258">
        <v>1</v>
      </c>
      <c r="U17" s="258">
        <v>1</v>
      </c>
      <c r="V17" s="258">
        <v>1</v>
      </c>
      <c r="W17" s="259"/>
      <c r="X17" s="258">
        <v>1</v>
      </c>
      <c r="Y17" s="264">
        <v>48</v>
      </c>
      <c r="Z17" s="259"/>
      <c r="AA17" s="261">
        <v>11.44</v>
      </c>
      <c r="AB17" s="261">
        <v>11.31</v>
      </c>
      <c r="AC17" s="261">
        <v>11.27</v>
      </c>
      <c r="AD17" s="261">
        <v>567.14</v>
      </c>
      <c r="AE17" s="262">
        <v>14.2</v>
      </c>
      <c r="AF17" s="262">
        <v>9.32</v>
      </c>
      <c r="AG17" s="320">
        <v>2</v>
      </c>
      <c r="AH17" s="277">
        <v>11.8</v>
      </c>
      <c r="AI17" s="282" t="s">
        <v>385</v>
      </c>
      <c r="AJ17" s="277">
        <v>100</v>
      </c>
      <c r="AK17" s="277" t="s">
        <v>388</v>
      </c>
      <c r="AL17" s="277">
        <v>73.3</v>
      </c>
      <c r="AM17" s="282" t="s">
        <v>385</v>
      </c>
      <c r="AN17" s="278">
        <v>0</v>
      </c>
      <c r="AO17" s="278">
        <v>0</v>
      </c>
      <c r="AP17" s="279">
        <v>42045</v>
      </c>
      <c r="AQ17" s="278">
        <v>1</v>
      </c>
      <c r="AR17" s="279">
        <v>42081</v>
      </c>
      <c r="AS17" s="278">
        <v>2</v>
      </c>
      <c r="AT17" s="706"/>
    </row>
    <row r="18" spans="1:46" ht="13.5" customHeight="1">
      <c r="A18" s="694"/>
      <c r="B18" s="703"/>
      <c r="C18" s="16" t="s">
        <v>378</v>
      </c>
      <c r="D18" s="123">
        <v>42303</v>
      </c>
      <c r="E18" s="123"/>
      <c r="F18" s="123">
        <v>42110</v>
      </c>
      <c r="G18" s="123">
        <v>42120</v>
      </c>
      <c r="H18" s="123">
        <v>42158</v>
      </c>
      <c r="I18" s="285"/>
      <c r="J18" s="237">
        <v>220</v>
      </c>
      <c r="K18" s="240">
        <v>22.6</v>
      </c>
      <c r="L18" s="238">
        <v>3</v>
      </c>
      <c r="M18" s="239">
        <v>75.8</v>
      </c>
      <c r="N18" s="238">
        <v>1</v>
      </c>
      <c r="O18" s="240">
        <v>75.5</v>
      </c>
      <c r="P18" s="240">
        <v>35.3</v>
      </c>
      <c r="Q18" s="230">
        <v>46.75496688741721</v>
      </c>
      <c r="R18" s="240">
        <v>40.8</v>
      </c>
      <c r="S18" s="265">
        <v>3</v>
      </c>
      <c r="T18" s="265">
        <v>1</v>
      </c>
      <c r="U18" s="265">
        <v>5</v>
      </c>
      <c r="V18" s="265">
        <v>1</v>
      </c>
      <c r="W18" s="259"/>
      <c r="X18" s="266">
        <v>1</v>
      </c>
      <c r="Y18" s="267">
        <v>44.45</v>
      </c>
      <c r="Z18" s="259"/>
      <c r="AA18" s="268">
        <v>10.5</v>
      </c>
      <c r="AB18" s="268">
        <v>9.75</v>
      </c>
      <c r="AC18" s="268">
        <v>11.5</v>
      </c>
      <c r="AD18" s="261">
        <v>529.17</v>
      </c>
      <c r="AE18" s="269">
        <v>3.25</v>
      </c>
      <c r="AF18" s="269">
        <v>4.96</v>
      </c>
      <c r="AG18" s="321">
        <v>8</v>
      </c>
      <c r="AH18" s="16"/>
      <c r="AI18" s="14"/>
      <c r="AJ18" s="16"/>
      <c r="AK18" s="14"/>
      <c r="AL18" s="16"/>
      <c r="AM18" s="14"/>
      <c r="AN18" s="16"/>
      <c r="AO18" s="14"/>
      <c r="AP18" s="256"/>
      <c r="AQ18" s="14"/>
      <c r="AR18" s="256"/>
      <c r="AS18" s="14"/>
      <c r="AT18" s="706"/>
    </row>
    <row r="19" spans="1:46" ht="13.5" customHeight="1">
      <c r="A19" s="694"/>
      <c r="B19" s="703"/>
      <c r="C19" s="16" t="s">
        <v>379</v>
      </c>
      <c r="D19" s="123">
        <v>42304</v>
      </c>
      <c r="E19" s="123">
        <v>42309</v>
      </c>
      <c r="F19" s="123">
        <v>42114</v>
      </c>
      <c r="G19" s="123">
        <v>42120</v>
      </c>
      <c r="H19" s="123">
        <v>42160</v>
      </c>
      <c r="I19" s="285"/>
      <c r="J19" s="234">
        <v>216</v>
      </c>
      <c r="K19" s="242">
        <v>19.6</v>
      </c>
      <c r="L19" s="241">
        <v>3</v>
      </c>
      <c r="M19" s="235">
        <v>80.7</v>
      </c>
      <c r="N19" s="241">
        <v>1</v>
      </c>
      <c r="O19" s="242">
        <v>108</v>
      </c>
      <c r="P19" s="236">
        <v>43</v>
      </c>
      <c r="Q19" s="230">
        <v>39.81481481481482</v>
      </c>
      <c r="R19" s="236">
        <v>31.6</v>
      </c>
      <c r="S19" s="263">
        <v>5</v>
      </c>
      <c r="T19" s="263">
        <v>1</v>
      </c>
      <c r="U19" s="263">
        <v>1</v>
      </c>
      <c r="V19" s="263">
        <v>1</v>
      </c>
      <c r="W19" s="259">
        <v>0</v>
      </c>
      <c r="X19" s="258">
        <v>1</v>
      </c>
      <c r="Y19" s="264">
        <v>45.3</v>
      </c>
      <c r="Z19" s="259"/>
      <c r="AA19" s="261">
        <v>12.28</v>
      </c>
      <c r="AB19" s="261">
        <v>10.49</v>
      </c>
      <c r="AC19" s="261">
        <v>10.51</v>
      </c>
      <c r="AD19" s="261">
        <v>554.64</v>
      </c>
      <c r="AE19" s="262">
        <v>7.4</v>
      </c>
      <c r="AF19" s="262">
        <v>17.54</v>
      </c>
      <c r="AG19" s="319">
        <v>3</v>
      </c>
      <c r="AH19" s="277">
        <v>45</v>
      </c>
      <c r="AI19" s="277">
        <v>4</v>
      </c>
      <c r="AJ19" s="277">
        <v>25</v>
      </c>
      <c r="AK19" s="277">
        <v>3</v>
      </c>
      <c r="AL19" s="277"/>
      <c r="AM19" s="277"/>
      <c r="AN19" s="277">
        <v>23</v>
      </c>
      <c r="AO19" s="277">
        <v>3</v>
      </c>
      <c r="AP19" s="283">
        <v>42363</v>
      </c>
      <c r="AQ19" s="277">
        <v>1</v>
      </c>
      <c r="AR19" s="283">
        <v>42078</v>
      </c>
      <c r="AS19" s="277">
        <v>2</v>
      </c>
      <c r="AT19" s="706"/>
    </row>
    <row r="20" spans="1:46" ht="13.5" customHeight="1">
      <c r="A20" s="694"/>
      <c r="B20" s="703"/>
      <c r="C20" s="16" t="s">
        <v>380</v>
      </c>
      <c r="D20" s="123">
        <v>42304</v>
      </c>
      <c r="E20" s="123">
        <v>42321</v>
      </c>
      <c r="F20" s="123">
        <v>42103</v>
      </c>
      <c r="G20" s="123">
        <v>42106</v>
      </c>
      <c r="H20" s="123">
        <v>42154</v>
      </c>
      <c r="I20" s="285"/>
      <c r="J20" s="234">
        <v>214</v>
      </c>
      <c r="K20" s="244">
        <v>23</v>
      </c>
      <c r="L20" s="241">
        <v>5</v>
      </c>
      <c r="M20" s="243">
        <v>74.3</v>
      </c>
      <c r="N20" s="232">
        <v>1</v>
      </c>
      <c r="O20" s="236">
        <v>83.42</v>
      </c>
      <c r="P20" s="244">
        <v>40.25</v>
      </c>
      <c r="Q20" s="233">
        <v>48.24982018700551</v>
      </c>
      <c r="R20" s="244">
        <v>28.1</v>
      </c>
      <c r="S20" s="263">
        <v>5</v>
      </c>
      <c r="T20" s="263">
        <v>1</v>
      </c>
      <c r="U20" s="263">
        <v>1</v>
      </c>
      <c r="V20" s="263">
        <v>3</v>
      </c>
      <c r="W20" s="258"/>
      <c r="X20" s="258">
        <v>5</v>
      </c>
      <c r="Y20" s="260">
        <v>50.45</v>
      </c>
      <c r="Z20" s="259"/>
      <c r="AA20" s="261">
        <v>11.06</v>
      </c>
      <c r="AB20" s="261">
        <v>10.03</v>
      </c>
      <c r="AC20" s="261">
        <v>11.255</v>
      </c>
      <c r="AD20" s="261">
        <v>539.1</v>
      </c>
      <c r="AE20" s="262">
        <v>8</v>
      </c>
      <c r="AF20" s="262">
        <v>3.7</v>
      </c>
      <c r="AG20" s="319">
        <v>10</v>
      </c>
      <c r="AH20" s="278">
        <v>1</v>
      </c>
      <c r="AI20" s="278">
        <v>2</v>
      </c>
      <c r="AJ20" s="278">
        <v>80</v>
      </c>
      <c r="AK20" s="278">
        <v>3</v>
      </c>
      <c r="AL20" s="278"/>
      <c r="AM20" s="278"/>
      <c r="AN20" s="278"/>
      <c r="AO20" s="278"/>
      <c r="AP20" s="283"/>
      <c r="AQ20" s="278"/>
      <c r="AR20" s="283">
        <v>42102</v>
      </c>
      <c r="AS20" s="277">
        <v>2</v>
      </c>
      <c r="AT20" s="706"/>
    </row>
    <row r="21" spans="1:46" ht="14.25" customHeight="1">
      <c r="A21" s="694"/>
      <c r="B21" s="703"/>
      <c r="C21" s="16" t="s">
        <v>381</v>
      </c>
      <c r="D21" s="123">
        <v>42306</v>
      </c>
      <c r="E21" s="123">
        <v>42313</v>
      </c>
      <c r="F21" s="123">
        <v>42119</v>
      </c>
      <c r="G21" s="123">
        <v>42120</v>
      </c>
      <c r="H21" s="123">
        <v>42166</v>
      </c>
      <c r="I21" s="285"/>
      <c r="J21" s="246">
        <v>227</v>
      </c>
      <c r="K21" s="249">
        <v>20.7</v>
      </c>
      <c r="L21" s="247">
        <v>3</v>
      </c>
      <c r="M21" s="248">
        <v>66.3</v>
      </c>
      <c r="N21" s="125">
        <v>1</v>
      </c>
      <c r="O21" s="249">
        <v>38.1</v>
      </c>
      <c r="P21" s="249">
        <v>33.9</v>
      </c>
      <c r="Q21" s="60">
        <f>P21*100/O21</f>
        <v>88.9763779527559</v>
      </c>
      <c r="R21" s="249">
        <v>35.6</v>
      </c>
      <c r="S21" s="125">
        <v>4</v>
      </c>
      <c r="T21" s="125">
        <v>1</v>
      </c>
      <c r="U21" s="125">
        <v>1</v>
      </c>
      <c r="V21" s="125">
        <v>5</v>
      </c>
      <c r="W21" s="125">
        <v>0</v>
      </c>
      <c r="X21" s="125">
        <v>5</v>
      </c>
      <c r="Y21" s="249">
        <v>40.6</v>
      </c>
      <c r="Z21" s="125">
        <v>804</v>
      </c>
      <c r="AA21" s="270">
        <v>8.2</v>
      </c>
      <c r="AB21" s="270">
        <v>8.4</v>
      </c>
      <c r="AC21" s="270">
        <v>8.5</v>
      </c>
      <c r="AD21" s="270">
        <v>413.19</v>
      </c>
      <c r="AE21" s="206">
        <v>3.29</v>
      </c>
      <c r="AF21" s="206">
        <v>-6.34</v>
      </c>
      <c r="AG21" s="322">
        <v>11</v>
      </c>
      <c r="AH21" s="125">
        <v>0</v>
      </c>
      <c r="AI21" s="125"/>
      <c r="AJ21" s="125">
        <v>80</v>
      </c>
      <c r="AK21" s="125">
        <v>2</v>
      </c>
      <c r="AL21" s="125">
        <v>1</v>
      </c>
      <c r="AM21" s="125">
        <v>2</v>
      </c>
      <c r="AN21" s="16">
        <v>0</v>
      </c>
      <c r="AO21" s="16"/>
      <c r="AP21" s="245">
        <v>42010</v>
      </c>
      <c r="AQ21" s="125">
        <v>3</v>
      </c>
      <c r="AR21" s="245">
        <v>42088</v>
      </c>
      <c r="AS21" s="125">
        <v>1</v>
      </c>
      <c r="AT21" s="706"/>
    </row>
    <row r="22" spans="1:46" ht="13.5" customHeight="1">
      <c r="A22" s="694"/>
      <c r="B22" s="703"/>
      <c r="C22" s="16" t="s">
        <v>382</v>
      </c>
      <c r="D22" s="123">
        <v>42312</v>
      </c>
      <c r="E22" s="123">
        <v>42324</v>
      </c>
      <c r="F22" s="123">
        <v>42124</v>
      </c>
      <c r="G22" s="123">
        <v>42127</v>
      </c>
      <c r="H22" s="123">
        <v>42163</v>
      </c>
      <c r="I22" s="285"/>
      <c r="J22" s="246">
        <v>217</v>
      </c>
      <c r="K22" s="233">
        <v>24.23</v>
      </c>
      <c r="L22" s="255">
        <v>3</v>
      </c>
      <c r="M22" s="250">
        <v>68</v>
      </c>
      <c r="N22" s="232">
        <v>1</v>
      </c>
      <c r="O22" s="229">
        <v>125.62</v>
      </c>
      <c r="P22" s="229">
        <v>39.72</v>
      </c>
      <c r="Q22" s="230">
        <v>31.619168922146155</v>
      </c>
      <c r="R22" s="229">
        <v>27.2</v>
      </c>
      <c r="S22" s="258">
        <v>5</v>
      </c>
      <c r="T22" s="258">
        <v>1</v>
      </c>
      <c r="U22" s="258">
        <v>1</v>
      </c>
      <c r="V22" s="258">
        <v>1</v>
      </c>
      <c r="W22" s="259"/>
      <c r="X22" s="258">
        <v>1</v>
      </c>
      <c r="Y22" s="260">
        <v>40.5</v>
      </c>
      <c r="Z22" s="259"/>
      <c r="AA22" s="261">
        <v>10.16</v>
      </c>
      <c r="AB22" s="261">
        <v>10.15</v>
      </c>
      <c r="AC22" s="261">
        <v>10.2</v>
      </c>
      <c r="AD22" s="261">
        <v>508.64</v>
      </c>
      <c r="AE22" s="262">
        <v>2.01</v>
      </c>
      <c r="AF22" s="262">
        <v>-4.47</v>
      </c>
      <c r="AG22" s="319">
        <v>11</v>
      </c>
      <c r="AH22" s="277"/>
      <c r="AI22" s="278">
        <v>2</v>
      </c>
      <c r="AJ22" s="278"/>
      <c r="AK22" s="278">
        <v>2</v>
      </c>
      <c r="AL22" s="278"/>
      <c r="AM22" s="278">
        <v>2</v>
      </c>
      <c r="AN22" s="278"/>
      <c r="AO22" s="278"/>
      <c r="AP22" s="279"/>
      <c r="AQ22" s="278"/>
      <c r="AR22" s="279">
        <v>42062</v>
      </c>
      <c r="AS22" s="278">
        <v>3</v>
      </c>
      <c r="AT22" s="706"/>
    </row>
    <row r="23" spans="1:46" ht="13.5" customHeight="1">
      <c r="A23" s="694"/>
      <c r="B23" s="704"/>
      <c r="C23" s="27" t="s">
        <v>182</v>
      </c>
      <c r="D23" s="256"/>
      <c r="E23" s="256"/>
      <c r="F23" s="256"/>
      <c r="G23" s="256"/>
      <c r="H23" s="256"/>
      <c r="I23" s="285"/>
      <c r="J23" s="251">
        <f>AVERAGE(J14:J22)</f>
        <v>216.55555555555554</v>
      </c>
      <c r="K23" s="252">
        <f>AVERAGE(K14:K22)</f>
        <v>22.226666666666663</v>
      </c>
      <c r="L23" s="253"/>
      <c r="M23" s="254">
        <f>AVERAGE(M14:M22)</f>
        <v>73.71111111111111</v>
      </c>
      <c r="N23" s="253"/>
      <c r="O23" s="252">
        <f>AVERAGE(O14:O22)</f>
        <v>93.19222222222223</v>
      </c>
      <c r="P23" s="252">
        <f>AVERAGE(P14:P22)</f>
        <v>38.04666666666666</v>
      </c>
      <c r="Q23" s="252">
        <f>AVERAGE(Q14:Q22)</f>
        <v>45.48838555246429</v>
      </c>
      <c r="R23" s="252">
        <f>AVERAGE(R14:R22)</f>
        <v>32.69444444444444</v>
      </c>
      <c r="S23" s="78"/>
      <c r="T23" s="78"/>
      <c r="U23" s="78"/>
      <c r="V23" s="78"/>
      <c r="W23" s="254"/>
      <c r="X23" s="271"/>
      <c r="Y23" s="252">
        <f>AVERAGE(Y14:Y22)</f>
        <v>43.82000000000001</v>
      </c>
      <c r="Z23" s="272"/>
      <c r="AA23" s="273"/>
      <c r="AB23" s="273"/>
      <c r="AC23" s="273"/>
      <c r="AD23" s="275">
        <f>AVERAGE(AD14:AD22)</f>
        <v>501.65222222222224</v>
      </c>
      <c r="AE23" s="274">
        <v>6.15</v>
      </c>
      <c r="AF23" s="274">
        <v>1.69</v>
      </c>
      <c r="AG23" s="323">
        <v>9</v>
      </c>
      <c r="AH23" s="16"/>
      <c r="AI23" s="14"/>
      <c r="AJ23" s="16"/>
      <c r="AK23" s="14"/>
      <c r="AL23" s="16"/>
      <c r="AM23" s="14"/>
      <c r="AN23" s="16"/>
      <c r="AO23" s="14"/>
      <c r="AP23" s="256"/>
      <c r="AQ23" s="14"/>
      <c r="AR23" s="256"/>
      <c r="AS23" s="14"/>
      <c r="AT23" s="706"/>
    </row>
    <row r="24" spans="1:46" ht="13.5" customHeight="1">
      <c r="A24" s="666" t="s">
        <v>432</v>
      </c>
      <c r="B24" s="674" t="s">
        <v>422</v>
      </c>
      <c r="C24" s="295" t="s">
        <v>392</v>
      </c>
      <c r="D24" s="123">
        <v>42676</v>
      </c>
      <c r="E24" s="123">
        <v>42685</v>
      </c>
      <c r="F24" s="123">
        <v>42473</v>
      </c>
      <c r="G24" s="123">
        <v>42477</v>
      </c>
      <c r="H24" s="123">
        <v>42526</v>
      </c>
      <c r="I24" s="285"/>
      <c r="J24" s="58">
        <v>217</v>
      </c>
      <c r="K24" s="58">
        <v>25.32</v>
      </c>
      <c r="L24" s="58">
        <v>5</v>
      </c>
      <c r="M24" s="58">
        <v>60.6</v>
      </c>
      <c r="N24" s="58">
        <v>1</v>
      </c>
      <c r="O24" s="285"/>
      <c r="P24" s="58">
        <v>37.76</v>
      </c>
      <c r="Q24" s="58">
        <v>44.26</v>
      </c>
      <c r="R24" s="58">
        <v>33.1</v>
      </c>
      <c r="S24" s="58">
        <v>5</v>
      </c>
      <c r="T24" s="58">
        <v>1</v>
      </c>
      <c r="U24" s="58">
        <v>1</v>
      </c>
      <c r="V24" s="58">
        <v>1</v>
      </c>
      <c r="W24" s="58">
        <v>0</v>
      </c>
      <c r="X24" s="58">
        <v>3</v>
      </c>
      <c r="Y24" s="58">
        <v>41.3</v>
      </c>
      <c r="Z24" s="58">
        <v>832.5</v>
      </c>
      <c r="AA24" s="58">
        <v>116.7</v>
      </c>
      <c r="AB24" s="58">
        <v>114.3</v>
      </c>
      <c r="AC24" s="58">
        <v>115.5</v>
      </c>
      <c r="AD24" s="58">
        <v>513.4</v>
      </c>
      <c r="AE24" s="335">
        <v>10.74</v>
      </c>
      <c r="AF24" s="58">
        <v>-0.25</v>
      </c>
      <c r="AG24" s="58">
        <v>3</v>
      </c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706"/>
    </row>
    <row r="25" spans="1:46" ht="13.5" customHeight="1">
      <c r="A25" s="667"/>
      <c r="B25" s="674"/>
      <c r="C25" s="297" t="s">
        <v>423</v>
      </c>
      <c r="D25" s="123">
        <v>42668</v>
      </c>
      <c r="E25" s="123">
        <v>42672</v>
      </c>
      <c r="F25" s="123">
        <v>42480</v>
      </c>
      <c r="G25" s="123">
        <v>42484</v>
      </c>
      <c r="H25" s="123">
        <v>42526</v>
      </c>
      <c r="I25" s="285"/>
      <c r="J25" s="58">
        <v>220</v>
      </c>
      <c r="K25" s="58">
        <v>20.4</v>
      </c>
      <c r="L25" s="58">
        <v>3</v>
      </c>
      <c r="M25" s="58">
        <v>73.9</v>
      </c>
      <c r="N25" s="58">
        <v>2</v>
      </c>
      <c r="O25" s="285"/>
      <c r="P25" s="58">
        <v>39.69</v>
      </c>
      <c r="Q25" s="58">
        <v>43.09</v>
      </c>
      <c r="R25" s="58">
        <v>35.9</v>
      </c>
      <c r="S25" s="58">
        <v>5</v>
      </c>
      <c r="T25" s="58">
        <v>1</v>
      </c>
      <c r="U25" s="58">
        <v>1</v>
      </c>
      <c r="V25" s="58">
        <v>3</v>
      </c>
      <c r="W25" s="295" t="s">
        <v>107</v>
      </c>
      <c r="X25" s="295" t="s">
        <v>133</v>
      </c>
      <c r="Y25" s="58">
        <v>38.8</v>
      </c>
      <c r="Z25" s="58"/>
      <c r="AA25" s="58">
        <v>127.29</v>
      </c>
      <c r="AB25" s="58">
        <v>118.27</v>
      </c>
      <c r="AC25" s="58">
        <v>122.78</v>
      </c>
      <c r="AD25" s="58">
        <v>545.72</v>
      </c>
      <c r="AE25" s="335">
        <v>23.87</v>
      </c>
      <c r="AF25" s="58">
        <v>15.53</v>
      </c>
      <c r="AG25" s="58">
        <v>1</v>
      </c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706"/>
    </row>
    <row r="26" spans="1:46" ht="13.5" customHeight="1">
      <c r="A26" s="667"/>
      <c r="B26" s="674"/>
      <c r="C26" s="297" t="s">
        <v>142</v>
      </c>
      <c r="D26" s="123">
        <v>42670</v>
      </c>
      <c r="E26" s="123">
        <v>42677</v>
      </c>
      <c r="F26" s="123">
        <v>42474</v>
      </c>
      <c r="G26" s="123">
        <v>42477</v>
      </c>
      <c r="H26" s="123">
        <v>42524</v>
      </c>
      <c r="I26" s="285"/>
      <c r="J26" s="58">
        <v>220</v>
      </c>
      <c r="K26" s="58">
        <v>20.25</v>
      </c>
      <c r="L26" s="58">
        <v>5</v>
      </c>
      <c r="M26" s="58">
        <v>65</v>
      </c>
      <c r="N26" s="58">
        <v>1</v>
      </c>
      <c r="O26" s="285"/>
      <c r="P26" s="58">
        <v>33.37</v>
      </c>
      <c r="Q26" s="58">
        <v>39.33</v>
      </c>
      <c r="R26" s="58">
        <v>41.29</v>
      </c>
      <c r="S26" s="58">
        <v>5</v>
      </c>
      <c r="T26" s="58">
        <v>1</v>
      </c>
      <c r="U26" s="58">
        <v>1</v>
      </c>
      <c r="V26" s="58">
        <v>1</v>
      </c>
      <c r="W26" s="58">
        <v>2</v>
      </c>
      <c r="X26" s="58">
        <v>4</v>
      </c>
      <c r="Y26" s="58">
        <v>43.9</v>
      </c>
      <c r="Z26" s="58"/>
      <c r="AA26" s="58">
        <v>130.1</v>
      </c>
      <c r="AB26" s="58">
        <v>135</v>
      </c>
      <c r="AC26" s="58">
        <v>132.55</v>
      </c>
      <c r="AD26" s="58">
        <v>589.11</v>
      </c>
      <c r="AE26" s="335">
        <v>4.77</v>
      </c>
      <c r="AF26" s="58">
        <v>1.32</v>
      </c>
      <c r="AG26" s="58">
        <v>2</v>
      </c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706"/>
    </row>
    <row r="27" spans="1:46" ht="13.5" customHeight="1">
      <c r="A27" s="667"/>
      <c r="B27" s="674"/>
      <c r="C27" s="295" t="s">
        <v>424</v>
      </c>
      <c r="D27" s="123">
        <v>42678</v>
      </c>
      <c r="E27" s="123">
        <v>42687</v>
      </c>
      <c r="F27" s="123">
        <v>42470</v>
      </c>
      <c r="G27" s="123">
        <v>42473</v>
      </c>
      <c r="H27" s="123">
        <v>42519</v>
      </c>
      <c r="I27" s="285"/>
      <c r="J27" s="58">
        <v>206</v>
      </c>
      <c r="K27" s="58">
        <v>16.9</v>
      </c>
      <c r="L27" s="58">
        <v>3</v>
      </c>
      <c r="M27" s="58">
        <v>72.8</v>
      </c>
      <c r="N27" s="58">
        <v>2</v>
      </c>
      <c r="O27" s="285"/>
      <c r="P27" s="58">
        <v>41.3</v>
      </c>
      <c r="Q27" s="58">
        <v>44.74</v>
      </c>
      <c r="R27" s="58">
        <v>33.8</v>
      </c>
      <c r="S27" s="58">
        <v>5</v>
      </c>
      <c r="T27" s="58">
        <v>1</v>
      </c>
      <c r="U27" s="58">
        <v>1</v>
      </c>
      <c r="V27" s="58"/>
      <c r="W27" s="58">
        <v>1</v>
      </c>
      <c r="X27" s="295" t="s">
        <v>430</v>
      </c>
      <c r="Y27" s="58">
        <v>41.4</v>
      </c>
      <c r="Z27" s="58">
        <v>752.2</v>
      </c>
      <c r="AA27" s="58">
        <v>134.55</v>
      </c>
      <c r="AB27" s="58">
        <v>132.67</v>
      </c>
      <c r="AC27" s="58">
        <v>133.61</v>
      </c>
      <c r="AD27" s="58">
        <v>534.44</v>
      </c>
      <c r="AE27" s="335">
        <v>8.15</v>
      </c>
      <c r="AF27" s="58">
        <v>0.24</v>
      </c>
      <c r="AG27" s="58">
        <v>2</v>
      </c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706"/>
    </row>
    <row r="28" spans="1:46" ht="13.5" customHeight="1">
      <c r="A28" s="667"/>
      <c r="B28" s="674"/>
      <c r="C28" s="295" t="s">
        <v>425</v>
      </c>
      <c r="D28" s="123">
        <v>42668</v>
      </c>
      <c r="E28" s="123">
        <v>42678</v>
      </c>
      <c r="F28" s="123">
        <v>42473</v>
      </c>
      <c r="G28" s="123">
        <v>42481</v>
      </c>
      <c r="H28" s="123">
        <v>42518</v>
      </c>
      <c r="I28" s="285"/>
      <c r="J28" s="58">
        <v>215</v>
      </c>
      <c r="K28" s="58">
        <v>21.8</v>
      </c>
      <c r="L28" s="58">
        <v>3</v>
      </c>
      <c r="M28" s="58">
        <v>72.8</v>
      </c>
      <c r="N28" s="58">
        <v>1</v>
      </c>
      <c r="O28" s="285"/>
      <c r="P28" s="58">
        <v>35.5</v>
      </c>
      <c r="Q28" s="58">
        <v>43.61</v>
      </c>
      <c r="R28" s="58">
        <v>46.1</v>
      </c>
      <c r="S28" s="58">
        <v>5</v>
      </c>
      <c r="T28" s="295" t="s">
        <v>431</v>
      </c>
      <c r="U28" s="295" t="s">
        <v>431</v>
      </c>
      <c r="V28" s="58">
        <v>1</v>
      </c>
      <c r="W28" s="58"/>
      <c r="X28" s="295" t="s">
        <v>133</v>
      </c>
      <c r="Y28" s="58">
        <v>42.51</v>
      </c>
      <c r="Z28" s="58"/>
      <c r="AA28" s="58">
        <v>127.5</v>
      </c>
      <c r="AB28" s="58">
        <v>130</v>
      </c>
      <c r="AC28" s="58">
        <v>128.75</v>
      </c>
      <c r="AD28" s="58">
        <v>572.5</v>
      </c>
      <c r="AE28" s="335">
        <v>27.17</v>
      </c>
      <c r="AF28" s="58">
        <v>1</v>
      </c>
      <c r="AG28" s="58">
        <v>1</v>
      </c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706"/>
    </row>
    <row r="29" spans="1:46" ht="13.5" customHeight="1">
      <c r="A29" s="667"/>
      <c r="B29" s="674"/>
      <c r="C29" s="295" t="s">
        <v>426</v>
      </c>
      <c r="D29" s="123">
        <v>42674</v>
      </c>
      <c r="E29" s="123">
        <v>42681</v>
      </c>
      <c r="F29" s="123">
        <v>420</v>
      </c>
      <c r="G29" s="123">
        <v>42482</v>
      </c>
      <c r="H29" s="123">
        <v>42525</v>
      </c>
      <c r="I29" s="285"/>
      <c r="J29" s="58">
        <v>217</v>
      </c>
      <c r="K29" s="58">
        <v>23.23</v>
      </c>
      <c r="L29" s="58">
        <v>5</v>
      </c>
      <c r="M29" s="58">
        <v>72.1</v>
      </c>
      <c r="N29" s="58">
        <v>1</v>
      </c>
      <c r="O29" s="285"/>
      <c r="P29" s="58">
        <v>38.9</v>
      </c>
      <c r="Q29" s="58">
        <v>37.69</v>
      </c>
      <c r="R29" s="58">
        <v>32.69</v>
      </c>
      <c r="S29" s="58">
        <v>5</v>
      </c>
      <c r="T29" s="58">
        <v>1</v>
      </c>
      <c r="U29" s="58">
        <v>1</v>
      </c>
      <c r="V29" s="58">
        <v>1</v>
      </c>
      <c r="W29" s="58" t="s">
        <v>105</v>
      </c>
      <c r="X29" s="58">
        <v>3</v>
      </c>
      <c r="Y29" s="58">
        <v>44.4</v>
      </c>
      <c r="Z29" s="58" t="s">
        <v>105</v>
      </c>
      <c r="AA29" s="58">
        <v>122.98</v>
      </c>
      <c r="AB29" s="58">
        <v>123.11</v>
      </c>
      <c r="AC29" s="58">
        <v>123.05</v>
      </c>
      <c r="AD29" s="58">
        <v>578.9</v>
      </c>
      <c r="AE29" s="335">
        <v>6.63</v>
      </c>
      <c r="AF29" s="58">
        <v>2.69</v>
      </c>
      <c r="AG29" s="58">
        <v>2</v>
      </c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706"/>
    </row>
    <row r="30" spans="1:46" ht="13.5" customHeight="1">
      <c r="A30" s="667"/>
      <c r="B30" s="674"/>
      <c r="C30" s="295" t="s">
        <v>409</v>
      </c>
      <c r="D30" s="123">
        <v>42666</v>
      </c>
      <c r="E30" s="123">
        <v>42673</v>
      </c>
      <c r="F30" s="123">
        <v>42472</v>
      </c>
      <c r="G30" s="123">
        <v>42475</v>
      </c>
      <c r="H30" s="123">
        <v>42524</v>
      </c>
      <c r="I30" s="285"/>
      <c r="J30" s="58">
        <v>219</v>
      </c>
      <c r="K30" s="58">
        <v>22</v>
      </c>
      <c r="L30" s="58">
        <v>5</v>
      </c>
      <c r="M30" s="58">
        <v>76.5</v>
      </c>
      <c r="N30" s="58">
        <v>1</v>
      </c>
      <c r="O30" s="285"/>
      <c r="P30" s="58">
        <v>41.5</v>
      </c>
      <c r="Q30" s="58">
        <v>50.3</v>
      </c>
      <c r="R30" s="58">
        <v>30</v>
      </c>
      <c r="S30" s="58">
        <v>5</v>
      </c>
      <c r="T30" s="58">
        <v>1</v>
      </c>
      <c r="U30" s="58">
        <v>1</v>
      </c>
      <c r="V30" s="58">
        <v>1</v>
      </c>
      <c r="W30" s="58"/>
      <c r="X30" s="58">
        <v>1</v>
      </c>
      <c r="Y30" s="58">
        <v>40.3</v>
      </c>
      <c r="Z30" s="58"/>
      <c r="AA30" s="58">
        <v>165</v>
      </c>
      <c r="AB30" s="58">
        <v>154.15</v>
      </c>
      <c r="AC30" s="58">
        <v>159.58</v>
      </c>
      <c r="AD30" s="58">
        <v>531.94</v>
      </c>
      <c r="AE30" s="335">
        <v>8.17</v>
      </c>
      <c r="AF30" s="58">
        <v>1.45</v>
      </c>
      <c r="AG30" s="58">
        <v>2</v>
      </c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706"/>
    </row>
    <row r="31" spans="1:46" ht="13.5" customHeight="1">
      <c r="A31" s="667"/>
      <c r="B31" s="674"/>
      <c r="C31" s="297" t="s">
        <v>403</v>
      </c>
      <c r="D31" s="123">
        <v>42672</v>
      </c>
      <c r="E31" s="123"/>
      <c r="F31" s="123"/>
      <c r="G31" s="123">
        <v>42483</v>
      </c>
      <c r="H31" s="123">
        <v>42529</v>
      </c>
      <c r="I31" s="285"/>
      <c r="J31" s="58">
        <v>223</v>
      </c>
      <c r="K31" s="58">
        <v>27.47</v>
      </c>
      <c r="L31" s="58">
        <v>3</v>
      </c>
      <c r="M31" s="58">
        <v>73</v>
      </c>
      <c r="N31" s="58"/>
      <c r="O31" s="285"/>
      <c r="P31" s="58">
        <v>36.53</v>
      </c>
      <c r="Q31" s="58">
        <v>45.51</v>
      </c>
      <c r="R31" s="58">
        <v>37.7</v>
      </c>
      <c r="S31" s="58"/>
      <c r="T31" s="58"/>
      <c r="U31" s="58"/>
      <c r="V31" s="58"/>
      <c r="W31" s="58"/>
      <c r="X31" s="58"/>
      <c r="Y31" s="58">
        <v>44.4</v>
      </c>
      <c r="Z31" s="58"/>
      <c r="AA31" s="58">
        <v>110.8</v>
      </c>
      <c r="AB31" s="58">
        <v>111.6</v>
      </c>
      <c r="AC31" s="58">
        <v>111.2</v>
      </c>
      <c r="AD31" s="58">
        <v>496</v>
      </c>
      <c r="AE31" s="335">
        <v>1.02</v>
      </c>
      <c r="AF31" s="58">
        <v>-3.97</v>
      </c>
      <c r="AG31" s="58">
        <v>3</v>
      </c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706"/>
    </row>
    <row r="32" spans="1:46" ht="13.5" customHeight="1">
      <c r="A32" s="667"/>
      <c r="B32" s="674"/>
      <c r="C32" s="295" t="s">
        <v>427</v>
      </c>
      <c r="D32" s="123">
        <v>42668</v>
      </c>
      <c r="E32" s="123">
        <v>42679</v>
      </c>
      <c r="F32" s="123">
        <v>42480</v>
      </c>
      <c r="G32" s="123">
        <v>42483</v>
      </c>
      <c r="H32" s="123">
        <v>42525</v>
      </c>
      <c r="I32" s="285"/>
      <c r="J32" s="58">
        <v>222</v>
      </c>
      <c r="K32" s="58">
        <v>23.46</v>
      </c>
      <c r="L32" s="58">
        <v>3</v>
      </c>
      <c r="M32" s="58">
        <v>72</v>
      </c>
      <c r="N32" s="58">
        <v>1</v>
      </c>
      <c r="O32" s="285"/>
      <c r="P32" s="58">
        <v>43.27</v>
      </c>
      <c r="Q32" s="58">
        <v>34.12</v>
      </c>
      <c r="R32" s="58">
        <v>38.4</v>
      </c>
      <c r="S32" s="58">
        <v>5</v>
      </c>
      <c r="T32" s="58">
        <v>1</v>
      </c>
      <c r="U32" s="58">
        <v>1</v>
      </c>
      <c r="V32" s="58">
        <v>1</v>
      </c>
      <c r="W32" s="58">
        <v>3</v>
      </c>
      <c r="X32" s="58">
        <v>1</v>
      </c>
      <c r="Y32" s="58">
        <v>43.2</v>
      </c>
      <c r="Z32" s="58"/>
      <c r="AA32" s="58">
        <v>139.31</v>
      </c>
      <c r="AB32" s="58">
        <v>137.32</v>
      </c>
      <c r="AC32" s="58">
        <v>138.32</v>
      </c>
      <c r="AD32" s="58">
        <v>553.26</v>
      </c>
      <c r="AE32" s="335">
        <v>20.7</v>
      </c>
      <c r="AF32" s="58">
        <v>9.15</v>
      </c>
      <c r="AG32" s="58">
        <v>1</v>
      </c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706"/>
    </row>
    <row r="33" spans="1:46" ht="13.5" customHeight="1">
      <c r="A33" s="667"/>
      <c r="B33" s="674"/>
      <c r="C33" s="295" t="s">
        <v>406</v>
      </c>
      <c r="D33" s="123">
        <v>42673</v>
      </c>
      <c r="E33" s="123">
        <v>42680</v>
      </c>
      <c r="F33" s="123">
        <v>42482</v>
      </c>
      <c r="G33" s="123">
        <v>42484</v>
      </c>
      <c r="H33" s="123">
        <v>42529</v>
      </c>
      <c r="I33" s="285"/>
      <c r="J33" s="58">
        <v>216</v>
      </c>
      <c r="K33" s="58">
        <v>28.5</v>
      </c>
      <c r="L33" s="58">
        <v>3</v>
      </c>
      <c r="M33" s="58">
        <v>67</v>
      </c>
      <c r="N33" s="58">
        <v>1</v>
      </c>
      <c r="O33" s="285"/>
      <c r="P33" s="58">
        <v>45.2</v>
      </c>
      <c r="Q33" s="58">
        <v>42.05</v>
      </c>
      <c r="R33" s="58">
        <v>34.1</v>
      </c>
      <c r="S33" s="58">
        <v>5</v>
      </c>
      <c r="T33" s="58">
        <v>1</v>
      </c>
      <c r="U33" s="58">
        <v>1</v>
      </c>
      <c r="V33" s="58">
        <v>1</v>
      </c>
      <c r="W33" s="58"/>
      <c r="X33" s="58"/>
      <c r="Y33" s="58">
        <v>39</v>
      </c>
      <c r="Z33" s="58">
        <v>775</v>
      </c>
      <c r="AA33" s="58">
        <v>123.84</v>
      </c>
      <c r="AB33" s="58">
        <v>120.31</v>
      </c>
      <c r="AC33" s="58">
        <v>122.08</v>
      </c>
      <c r="AD33" s="58">
        <v>542.58</v>
      </c>
      <c r="AE33" s="335">
        <v>2.44</v>
      </c>
      <c r="AF33" s="58">
        <v>1.28</v>
      </c>
      <c r="AG33" s="58">
        <v>2</v>
      </c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706"/>
    </row>
    <row r="34" spans="1:46" ht="13.5" customHeight="1">
      <c r="A34" s="667"/>
      <c r="B34" s="674"/>
      <c r="C34" s="295" t="s">
        <v>405</v>
      </c>
      <c r="D34" s="123">
        <v>42674</v>
      </c>
      <c r="E34" s="123">
        <v>42687</v>
      </c>
      <c r="F34" s="123">
        <v>42481</v>
      </c>
      <c r="G34" s="123">
        <v>42483</v>
      </c>
      <c r="H34" s="123">
        <v>42525</v>
      </c>
      <c r="I34" s="285"/>
      <c r="J34" s="58">
        <v>218</v>
      </c>
      <c r="K34" s="58">
        <v>23.57</v>
      </c>
      <c r="L34" s="58">
        <v>3</v>
      </c>
      <c r="M34" s="58">
        <v>52.4</v>
      </c>
      <c r="N34" s="58">
        <v>1</v>
      </c>
      <c r="O34" s="285"/>
      <c r="P34" s="58">
        <v>32.82</v>
      </c>
      <c r="Q34" s="58">
        <v>42.73</v>
      </c>
      <c r="R34" s="58">
        <v>40.2</v>
      </c>
      <c r="S34" s="58">
        <v>5</v>
      </c>
      <c r="T34" s="58">
        <v>1</v>
      </c>
      <c r="U34" s="58">
        <v>1</v>
      </c>
      <c r="V34" s="58">
        <v>1</v>
      </c>
      <c r="W34" s="58"/>
      <c r="X34" s="58">
        <v>3</v>
      </c>
      <c r="Y34" s="58">
        <v>40.2</v>
      </c>
      <c r="Z34" s="58"/>
      <c r="AA34" s="58">
        <v>94.8</v>
      </c>
      <c r="AB34" s="58">
        <v>94.6</v>
      </c>
      <c r="AC34" s="58">
        <v>94.7</v>
      </c>
      <c r="AD34" s="58">
        <v>420.85</v>
      </c>
      <c r="AE34" s="335">
        <v>0.69</v>
      </c>
      <c r="AF34" s="58">
        <v>0</v>
      </c>
      <c r="AG34" s="58">
        <v>2</v>
      </c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706"/>
    </row>
    <row r="35" spans="1:46" ht="13.5" customHeight="1">
      <c r="A35" s="668"/>
      <c r="B35" s="674"/>
      <c r="C35" s="295" t="s">
        <v>128</v>
      </c>
      <c r="D35" s="58"/>
      <c r="E35" s="58"/>
      <c r="F35" s="58"/>
      <c r="G35" s="58"/>
      <c r="H35" s="58"/>
      <c r="I35" s="285"/>
      <c r="J35" s="336">
        <v>217.55</v>
      </c>
      <c r="K35" s="336">
        <v>22.99</v>
      </c>
      <c r="L35" s="336" t="s">
        <v>428</v>
      </c>
      <c r="M35" s="336">
        <v>68.92</v>
      </c>
      <c r="N35" s="336"/>
      <c r="O35" s="285"/>
      <c r="P35" s="336">
        <v>38.71</v>
      </c>
      <c r="Q35" s="336">
        <v>42.49</v>
      </c>
      <c r="R35" s="336">
        <v>36.66</v>
      </c>
      <c r="S35" s="58"/>
      <c r="T35" s="58"/>
      <c r="U35" s="58"/>
      <c r="V35" s="58"/>
      <c r="W35" s="58"/>
      <c r="X35" s="58"/>
      <c r="Y35" s="336">
        <v>41.76</v>
      </c>
      <c r="Z35" s="289">
        <v>786.57</v>
      </c>
      <c r="AA35" s="289"/>
      <c r="AB35" s="289"/>
      <c r="AC35" s="289"/>
      <c r="AD35" s="289">
        <v>534.43</v>
      </c>
      <c r="AE35" s="289">
        <v>10.04</v>
      </c>
      <c r="AF35" s="289">
        <v>2.48</v>
      </c>
      <c r="AG35" s="289">
        <v>2</v>
      </c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706"/>
    </row>
    <row r="36" spans="1:46" s="143" customFormat="1" ht="16.5" customHeight="1">
      <c r="A36" s="694" t="s">
        <v>97</v>
      </c>
      <c r="B36" s="700" t="s">
        <v>417</v>
      </c>
      <c r="C36" s="13" t="s">
        <v>285</v>
      </c>
      <c r="D36" s="141" t="s">
        <v>286</v>
      </c>
      <c r="E36" s="141" t="s">
        <v>287</v>
      </c>
      <c r="F36" s="141" t="s">
        <v>293</v>
      </c>
      <c r="G36" s="141" t="s">
        <v>297</v>
      </c>
      <c r="H36" s="141" t="s">
        <v>290</v>
      </c>
      <c r="I36" s="129">
        <v>213</v>
      </c>
      <c r="J36" s="29">
        <v>223</v>
      </c>
      <c r="K36" s="131">
        <v>19.22</v>
      </c>
      <c r="L36" s="129">
        <v>1</v>
      </c>
      <c r="M36" s="132">
        <v>83.4</v>
      </c>
      <c r="N36" s="129">
        <v>5</v>
      </c>
      <c r="O36" s="131">
        <v>99.33</v>
      </c>
      <c r="P36" s="131">
        <v>36.74</v>
      </c>
      <c r="Q36" s="131">
        <f t="shared" si="0"/>
        <v>36.98781838316722</v>
      </c>
      <c r="R36" s="131">
        <v>36.74</v>
      </c>
      <c r="S36" s="29">
        <v>5</v>
      </c>
      <c r="T36" s="29">
        <v>1</v>
      </c>
      <c r="U36" s="29">
        <v>1</v>
      </c>
      <c r="V36" s="29">
        <v>1</v>
      </c>
      <c r="W36" s="132"/>
      <c r="X36" s="29">
        <v>1</v>
      </c>
      <c r="Y36" s="166">
        <v>40.83</v>
      </c>
      <c r="Z36" s="167"/>
      <c r="AA36" s="168">
        <v>12.81</v>
      </c>
      <c r="AB36" s="169">
        <v>12.7</v>
      </c>
      <c r="AC36" s="169">
        <v>12.85</v>
      </c>
      <c r="AD36" s="168">
        <v>639.34</v>
      </c>
      <c r="AE36" s="169">
        <v>1.46</v>
      </c>
      <c r="AF36" s="169">
        <v>-4.71</v>
      </c>
      <c r="AG36" s="314">
        <v>10</v>
      </c>
      <c r="AH36" s="13"/>
      <c r="AI36" s="14" t="s">
        <v>269</v>
      </c>
      <c r="AJ36" s="13"/>
      <c r="AK36" s="14" t="s">
        <v>269</v>
      </c>
      <c r="AL36" s="13"/>
      <c r="AM36" s="14"/>
      <c r="AN36" s="13">
        <v>10.2</v>
      </c>
      <c r="AO36" s="14" t="s">
        <v>338</v>
      </c>
      <c r="AP36" s="14"/>
      <c r="AQ36" s="14"/>
      <c r="AR36" s="14"/>
      <c r="AS36" s="14"/>
      <c r="AT36" s="707" t="s">
        <v>571</v>
      </c>
    </row>
    <row r="37" spans="1:46" s="143" customFormat="1" ht="16.5" customHeight="1">
      <c r="A37" s="694"/>
      <c r="B37" s="700"/>
      <c r="C37" s="13" t="s">
        <v>215</v>
      </c>
      <c r="D37" s="141" t="s">
        <v>291</v>
      </c>
      <c r="E37" s="141" t="s">
        <v>292</v>
      </c>
      <c r="F37" s="141" t="s">
        <v>293</v>
      </c>
      <c r="G37" s="141" t="s">
        <v>294</v>
      </c>
      <c r="H37" s="141" t="s">
        <v>307</v>
      </c>
      <c r="I37" s="142">
        <v>204</v>
      </c>
      <c r="J37" s="134">
        <v>213</v>
      </c>
      <c r="K37" s="131">
        <v>20</v>
      </c>
      <c r="L37" s="129">
        <v>1</v>
      </c>
      <c r="M37" s="132">
        <v>81</v>
      </c>
      <c r="N37" s="129">
        <v>1</v>
      </c>
      <c r="O37" s="131">
        <v>98</v>
      </c>
      <c r="P37" s="131">
        <v>39.5</v>
      </c>
      <c r="Q37" s="131">
        <f t="shared" si="0"/>
        <v>40.30612244897959</v>
      </c>
      <c r="R37" s="131">
        <v>31.1</v>
      </c>
      <c r="S37" s="29">
        <v>5</v>
      </c>
      <c r="T37" s="29">
        <v>1</v>
      </c>
      <c r="U37" s="29">
        <v>1</v>
      </c>
      <c r="V37" s="29">
        <v>1</v>
      </c>
      <c r="W37" s="132">
        <v>2</v>
      </c>
      <c r="X37" s="29">
        <v>1</v>
      </c>
      <c r="Y37" s="166">
        <v>41.2</v>
      </c>
      <c r="Z37" s="167"/>
      <c r="AA37" s="29">
        <v>9.8</v>
      </c>
      <c r="AB37" s="29">
        <v>9.9</v>
      </c>
      <c r="AC37" s="29">
        <v>9.9</v>
      </c>
      <c r="AD37" s="29">
        <v>493.33</v>
      </c>
      <c r="AE37" s="29">
        <v>10.65</v>
      </c>
      <c r="AF37" s="29">
        <v>3.86</v>
      </c>
      <c r="AG37" s="315">
        <v>1</v>
      </c>
      <c r="AH37" s="13">
        <v>10.61</v>
      </c>
      <c r="AI37" s="14" t="s">
        <v>268</v>
      </c>
      <c r="AJ37" s="13">
        <v>80</v>
      </c>
      <c r="AK37" s="14" t="s">
        <v>341</v>
      </c>
      <c r="AL37" s="13">
        <v>20</v>
      </c>
      <c r="AM37" s="14" t="s">
        <v>268</v>
      </c>
      <c r="AN37" s="13">
        <v>30</v>
      </c>
      <c r="AO37" s="14" t="s">
        <v>338</v>
      </c>
      <c r="AP37" s="141" t="s">
        <v>342</v>
      </c>
      <c r="AQ37" s="141" t="s">
        <v>268</v>
      </c>
      <c r="AR37" s="141"/>
      <c r="AS37" s="14"/>
      <c r="AT37" s="707"/>
    </row>
    <row r="38" spans="1:46" s="143" customFormat="1" ht="16.5" customHeight="1">
      <c r="A38" s="694"/>
      <c r="B38" s="700"/>
      <c r="C38" s="13" t="s">
        <v>244</v>
      </c>
      <c r="D38" s="135" t="s">
        <v>296</v>
      </c>
      <c r="E38" s="135" t="s">
        <v>291</v>
      </c>
      <c r="F38" s="135" t="s">
        <v>297</v>
      </c>
      <c r="G38" s="135" t="s">
        <v>306</v>
      </c>
      <c r="H38" s="135" t="s">
        <v>298</v>
      </c>
      <c r="I38" s="136">
        <v>213</v>
      </c>
      <c r="J38" s="29">
        <v>222</v>
      </c>
      <c r="K38" s="137">
        <v>22</v>
      </c>
      <c r="L38" s="138">
        <v>3</v>
      </c>
      <c r="M38" s="139">
        <v>83.5</v>
      </c>
      <c r="N38" s="138">
        <v>5</v>
      </c>
      <c r="O38" s="137">
        <v>111.23</v>
      </c>
      <c r="P38" s="137">
        <v>39.8</v>
      </c>
      <c r="Q38" s="140">
        <f t="shared" si="0"/>
        <v>35.78171356648386</v>
      </c>
      <c r="R38" s="137">
        <v>30.5</v>
      </c>
      <c r="S38" s="170">
        <v>5</v>
      </c>
      <c r="T38" s="170">
        <v>1</v>
      </c>
      <c r="U38" s="170">
        <v>1</v>
      </c>
      <c r="V38" s="170">
        <v>1</v>
      </c>
      <c r="W38" s="171"/>
      <c r="X38" s="170">
        <v>1</v>
      </c>
      <c r="Y38" s="170">
        <v>38.5</v>
      </c>
      <c r="Z38" s="171"/>
      <c r="AA38" s="170">
        <v>8.4</v>
      </c>
      <c r="AB38" s="170">
        <v>9.1</v>
      </c>
      <c r="AC38" s="170">
        <v>8.7</v>
      </c>
      <c r="AD38" s="170">
        <v>436.8</v>
      </c>
      <c r="AE38" s="170">
        <v>11.96</v>
      </c>
      <c r="AF38" s="170">
        <v>1.55</v>
      </c>
      <c r="AG38" s="316">
        <v>7</v>
      </c>
      <c r="AH38" s="13">
        <v>1.5</v>
      </c>
      <c r="AI38" s="14" t="s">
        <v>351</v>
      </c>
      <c r="AJ38" s="13"/>
      <c r="AK38" s="14" t="s">
        <v>349</v>
      </c>
      <c r="AL38" s="13"/>
      <c r="AM38" s="14" t="s">
        <v>269</v>
      </c>
      <c r="AN38" s="13">
        <v>100</v>
      </c>
      <c r="AO38" s="14" t="s">
        <v>349</v>
      </c>
      <c r="AP38" s="141"/>
      <c r="AQ38" s="141"/>
      <c r="AR38" s="141"/>
      <c r="AS38" s="14"/>
      <c r="AT38" s="707"/>
    </row>
    <row r="39" spans="1:46" s="143" customFormat="1" ht="16.5" customHeight="1">
      <c r="A39" s="694"/>
      <c r="B39" s="701"/>
      <c r="C39" s="13" t="s">
        <v>245</v>
      </c>
      <c r="D39" s="141" t="s">
        <v>299</v>
      </c>
      <c r="E39" s="141" t="s">
        <v>300</v>
      </c>
      <c r="F39" s="141" t="s">
        <v>325</v>
      </c>
      <c r="G39" s="141" t="s">
        <v>293</v>
      </c>
      <c r="H39" s="141" t="s">
        <v>302</v>
      </c>
      <c r="I39" s="142">
        <v>202</v>
      </c>
      <c r="J39" s="134">
        <v>210</v>
      </c>
      <c r="K39" s="131">
        <v>23.83</v>
      </c>
      <c r="L39" s="129">
        <v>1</v>
      </c>
      <c r="M39" s="132">
        <v>83.5</v>
      </c>
      <c r="N39" s="129">
        <v>2</v>
      </c>
      <c r="O39" s="131">
        <v>73.33</v>
      </c>
      <c r="P39" s="131">
        <v>34.67</v>
      </c>
      <c r="Q39" s="131">
        <f t="shared" si="0"/>
        <v>47.27942179189964</v>
      </c>
      <c r="R39" s="131">
        <v>43</v>
      </c>
      <c r="S39" s="29">
        <v>5</v>
      </c>
      <c r="T39" s="29">
        <v>1</v>
      </c>
      <c r="U39" s="29">
        <v>1</v>
      </c>
      <c r="V39" s="29">
        <v>1</v>
      </c>
      <c r="W39" s="132"/>
      <c r="X39" s="29">
        <v>1</v>
      </c>
      <c r="Y39" s="166">
        <v>40.17</v>
      </c>
      <c r="Z39" s="167"/>
      <c r="AA39" s="29">
        <v>10.67</v>
      </c>
      <c r="AB39" s="29">
        <v>10.46</v>
      </c>
      <c r="AC39" s="29">
        <v>10.49</v>
      </c>
      <c r="AD39" s="29">
        <v>527</v>
      </c>
      <c r="AE39" s="29">
        <v>-2.74</v>
      </c>
      <c r="AF39" s="29">
        <v>-7.19</v>
      </c>
      <c r="AG39" s="315">
        <v>13</v>
      </c>
      <c r="AH39" s="13">
        <v>0.87</v>
      </c>
      <c r="AI39" s="18"/>
      <c r="AJ39" s="13">
        <v>100</v>
      </c>
      <c r="AK39" s="14" t="s">
        <v>352</v>
      </c>
      <c r="AL39" s="13">
        <v>53.33</v>
      </c>
      <c r="AM39" s="14" t="s">
        <v>345</v>
      </c>
      <c r="AN39" s="13"/>
      <c r="AO39" s="14"/>
      <c r="AP39" s="14" t="s">
        <v>346</v>
      </c>
      <c r="AQ39" s="14" t="s">
        <v>268</v>
      </c>
      <c r="AR39" s="14" t="s">
        <v>348</v>
      </c>
      <c r="AS39" s="14" t="s">
        <v>268</v>
      </c>
      <c r="AT39" s="707"/>
    </row>
    <row r="40" spans="1:46" s="143" customFormat="1" ht="16.5" customHeight="1">
      <c r="A40" s="694"/>
      <c r="B40" s="701"/>
      <c r="C40" s="13" t="s">
        <v>303</v>
      </c>
      <c r="D40" s="141" t="s">
        <v>304</v>
      </c>
      <c r="E40" s="141" t="s">
        <v>305</v>
      </c>
      <c r="F40" s="141" t="s">
        <v>325</v>
      </c>
      <c r="G40" s="141" t="s">
        <v>326</v>
      </c>
      <c r="H40" s="141" t="s">
        <v>327</v>
      </c>
      <c r="I40" s="142">
        <v>212</v>
      </c>
      <c r="J40" s="134">
        <v>219</v>
      </c>
      <c r="K40" s="131">
        <v>22.8</v>
      </c>
      <c r="L40" s="129">
        <v>1</v>
      </c>
      <c r="M40" s="132">
        <v>85</v>
      </c>
      <c r="N40" s="129">
        <v>1</v>
      </c>
      <c r="O40" s="131">
        <v>121.3</v>
      </c>
      <c r="P40" s="131">
        <v>41.5</v>
      </c>
      <c r="Q40" s="131">
        <f t="shared" si="0"/>
        <v>34.21269579554823</v>
      </c>
      <c r="R40" s="131">
        <v>31</v>
      </c>
      <c r="S40" s="29">
        <v>3</v>
      </c>
      <c r="T40" s="29">
        <v>1</v>
      </c>
      <c r="U40" s="29">
        <v>1</v>
      </c>
      <c r="V40" s="29">
        <v>1</v>
      </c>
      <c r="W40" s="132"/>
      <c r="X40" s="29">
        <v>1</v>
      </c>
      <c r="Y40" s="166">
        <v>46.31</v>
      </c>
      <c r="Z40" s="167"/>
      <c r="AA40" s="29">
        <v>10.7</v>
      </c>
      <c r="AB40" s="29">
        <v>11.5</v>
      </c>
      <c r="AC40" s="29">
        <v>10.9</v>
      </c>
      <c r="AD40" s="29">
        <v>551.7</v>
      </c>
      <c r="AE40" s="29">
        <v>9.6</v>
      </c>
      <c r="AF40" s="29">
        <v>5.7</v>
      </c>
      <c r="AG40" s="315">
        <v>9</v>
      </c>
      <c r="AH40" s="13"/>
      <c r="AI40" s="14"/>
      <c r="AJ40" s="13"/>
      <c r="AK40" s="14"/>
      <c r="AL40" s="13"/>
      <c r="AM40" s="14"/>
      <c r="AN40" s="13"/>
      <c r="AO40" s="14"/>
      <c r="AP40" s="14"/>
      <c r="AQ40" s="14"/>
      <c r="AR40" s="141"/>
      <c r="AS40" s="14"/>
      <c r="AT40" s="707"/>
    </row>
    <row r="41" spans="1:46" s="143" customFormat="1" ht="16.5" customHeight="1">
      <c r="A41" s="694"/>
      <c r="B41" s="701"/>
      <c r="C41" s="13" t="s">
        <v>308</v>
      </c>
      <c r="D41" s="337">
        <v>41937</v>
      </c>
      <c r="E41" s="337">
        <v>41943</v>
      </c>
      <c r="F41" s="337">
        <v>41746</v>
      </c>
      <c r="G41" s="338">
        <v>41751</v>
      </c>
      <c r="H41" s="338">
        <v>41792</v>
      </c>
      <c r="I41" s="339">
        <v>214</v>
      </c>
      <c r="J41" s="340">
        <v>220</v>
      </c>
      <c r="K41" s="131">
        <v>21</v>
      </c>
      <c r="L41" s="129">
        <v>3</v>
      </c>
      <c r="M41" s="132">
        <v>88.2</v>
      </c>
      <c r="N41" s="129">
        <v>2</v>
      </c>
      <c r="O41" s="131">
        <v>150.3</v>
      </c>
      <c r="P41" s="131">
        <v>41.2</v>
      </c>
      <c r="Q41" s="131">
        <f t="shared" si="0"/>
        <v>27.411842980705252</v>
      </c>
      <c r="R41" s="131">
        <v>36.3</v>
      </c>
      <c r="S41" s="29">
        <v>5</v>
      </c>
      <c r="T41" s="29">
        <v>1</v>
      </c>
      <c r="U41" s="29">
        <v>1</v>
      </c>
      <c r="V41" s="29">
        <v>3</v>
      </c>
      <c r="W41" s="132"/>
      <c r="X41" s="29">
        <v>1</v>
      </c>
      <c r="Y41" s="166">
        <v>34.9</v>
      </c>
      <c r="Z41" s="167"/>
      <c r="AA41" s="29">
        <v>9.7</v>
      </c>
      <c r="AB41" s="29">
        <v>10.6</v>
      </c>
      <c r="AC41" s="29">
        <v>8.96</v>
      </c>
      <c r="AD41" s="29">
        <v>487.51</v>
      </c>
      <c r="AE41" s="29">
        <v>17.26</v>
      </c>
      <c r="AF41" s="29">
        <v>5</v>
      </c>
      <c r="AG41" s="315">
        <v>7</v>
      </c>
      <c r="AH41" s="13">
        <v>25</v>
      </c>
      <c r="AI41" s="14" t="s">
        <v>351</v>
      </c>
      <c r="AJ41" s="13">
        <v>25</v>
      </c>
      <c r="AK41" s="181" t="s">
        <v>338</v>
      </c>
      <c r="AL41" s="13"/>
      <c r="AM41" s="14"/>
      <c r="AN41" s="13">
        <v>93</v>
      </c>
      <c r="AO41" s="14" t="s">
        <v>349</v>
      </c>
      <c r="AP41" s="14"/>
      <c r="AQ41" s="14"/>
      <c r="AR41" s="14"/>
      <c r="AS41" s="14"/>
      <c r="AT41" s="707"/>
    </row>
    <row r="42" spans="1:46" s="143" customFormat="1" ht="16.5" customHeight="1">
      <c r="A42" s="694"/>
      <c r="B42" s="701"/>
      <c r="C42" s="13" t="s">
        <v>242</v>
      </c>
      <c r="D42" s="141" t="s">
        <v>305</v>
      </c>
      <c r="E42" s="141" t="s">
        <v>311</v>
      </c>
      <c r="F42" s="141" t="s">
        <v>312</v>
      </c>
      <c r="G42" s="141" t="s">
        <v>288</v>
      </c>
      <c r="H42" s="141" t="s">
        <v>328</v>
      </c>
      <c r="I42" s="142">
        <v>198</v>
      </c>
      <c r="J42" s="134">
        <v>210</v>
      </c>
      <c r="K42" s="131">
        <v>24.1</v>
      </c>
      <c r="L42" s="129">
        <v>3</v>
      </c>
      <c r="M42" s="132">
        <v>78</v>
      </c>
      <c r="N42" s="129">
        <v>2</v>
      </c>
      <c r="O42" s="131">
        <v>81</v>
      </c>
      <c r="P42" s="131">
        <v>37.5</v>
      </c>
      <c r="Q42" s="131">
        <f t="shared" si="0"/>
        <v>46.2962962962963</v>
      </c>
      <c r="R42" s="131">
        <v>32.9</v>
      </c>
      <c r="S42" s="29">
        <v>5</v>
      </c>
      <c r="T42" s="29">
        <v>1</v>
      </c>
      <c r="U42" s="29">
        <v>1</v>
      </c>
      <c r="V42" s="29">
        <v>1</v>
      </c>
      <c r="W42" s="132">
        <v>2</v>
      </c>
      <c r="X42" s="29">
        <v>1</v>
      </c>
      <c r="Y42" s="166">
        <v>45.36</v>
      </c>
      <c r="Z42" s="167"/>
      <c r="AA42" s="168">
        <v>12.77</v>
      </c>
      <c r="AB42" s="168">
        <v>11.75</v>
      </c>
      <c r="AC42" s="168">
        <v>12.33</v>
      </c>
      <c r="AD42" s="169">
        <v>614.26</v>
      </c>
      <c r="AE42" s="168">
        <v>16.96</v>
      </c>
      <c r="AF42" s="169">
        <v>5.83</v>
      </c>
      <c r="AG42" s="43">
        <v>1</v>
      </c>
      <c r="AH42" s="13"/>
      <c r="AI42" s="14"/>
      <c r="AJ42" s="13">
        <v>100</v>
      </c>
      <c r="AK42" s="181" t="s">
        <v>338</v>
      </c>
      <c r="AL42" s="13"/>
      <c r="AM42" s="14"/>
      <c r="AN42" s="13">
        <v>15</v>
      </c>
      <c r="AO42" s="14" t="s">
        <v>351</v>
      </c>
      <c r="AP42" s="14"/>
      <c r="AQ42" s="14"/>
      <c r="AR42" s="14"/>
      <c r="AS42" s="14"/>
      <c r="AT42" s="707"/>
    </row>
    <row r="43" spans="1:46" s="143" customFormat="1" ht="16.5" customHeight="1">
      <c r="A43" s="694"/>
      <c r="B43" s="701"/>
      <c r="C43" s="13" t="s">
        <v>314</v>
      </c>
      <c r="D43" s="141" t="s">
        <v>309</v>
      </c>
      <c r="E43" s="141" t="s">
        <v>315</v>
      </c>
      <c r="F43" s="141" t="s">
        <v>294</v>
      </c>
      <c r="G43" s="141" t="s">
        <v>326</v>
      </c>
      <c r="H43" s="141" t="s">
        <v>290</v>
      </c>
      <c r="I43" s="142">
        <v>205</v>
      </c>
      <c r="J43" s="134">
        <v>218</v>
      </c>
      <c r="K43" s="131">
        <v>21.43</v>
      </c>
      <c r="L43" s="129">
        <v>3</v>
      </c>
      <c r="M43" s="132">
        <v>78</v>
      </c>
      <c r="N43" s="129">
        <v>2</v>
      </c>
      <c r="O43" s="131">
        <v>124.7</v>
      </c>
      <c r="P43" s="131">
        <v>42.71</v>
      </c>
      <c r="Q43" s="131">
        <f t="shared" si="0"/>
        <v>34.25020048115477</v>
      </c>
      <c r="R43" s="131">
        <v>29.4</v>
      </c>
      <c r="S43" s="29">
        <v>5</v>
      </c>
      <c r="T43" s="29">
        <v>1</v>
      </c>
      <c r="U43" s="29">
        <v>1</v>
      </c>
      <c r="V43" s="29">
        <v>1</v>
      </c>
      <c r="W43" s="132"/>
      <c r="X43" s="29">
        <v>1</v>
      </c>
      <c r="Y43" s="166">
        <v>44.2</v>
      </c>
      <c r="Z43" s="167"/>
      <c r="AA43" s="178">
        <v>12.889007518796992</v>
      </c>
      <c r="AB43" s="178">
        <v>12.337766917293232</v>
      </c>
      <c r="AC43" s="178">
        <v>12.889007518796992</v>
      </c>
      <c r="AD43" s="168">
        <v>635.68</v>
      </c>
      <c r="AE43" s="172">
        <v>17.85</v>
      </c>
      <c r="AF43" s="172">
        <v>9.41</v>
      </c>
      <c r="AG43" s="315" t="s">
        <v>269</v>
      </c>
      <c r="AH43" s="13"/>
      <c r="AI43" s="14"/>
      <c r="AJ43" s="13"/>
      <c r="AK43" s="181"/>
      <c r="AL43" s="13"/>
      <c r="AM43" s="14"/>
      <c r="AN43" s="13"/>
      <c r="AO43" s="14"/>
      <c r="AP43" s="14"/>
      <c r="AQ43" s="14"/>
      <c r="AR43" s="14"/>
      <c r="AS43" s="14"/>
      <c r="AT43" s="707"/>
    </row>
    <row r="44" spans="1:46" s="143" customFormat="1" ht="16.5" customHeight="1">
      <c r="A44" s="694"/>
      <c r="B44" s="701"/>
      <c r="C44" s="13" t="s">
        <v>317</v>
      </c>
      <c r="D44" s="141" t="s">
        <v>318</v>
      </c>
      <c r="E44" s="141" t="s">
        <v>291</v>
      </c>
      <c r="F44" s="141" t="s">
        <v>325</v>
      </c>
      <c r="G44" s="141" t="s">
        <v>297</v>
      </c>
      <c r="H44" s="141" t="s">
        <v>302</v>
      </c>
      <c r="I44" s="142">
        <v>206</v>
      </c>
      <c r="J44" s="134">
        <v>213</v>
      </c>
      <c r="K44" s="131">
        <v>33.4</v>
      </c>
      <c r="L44" s="129">
        <v>3</v>
      </c>
      <c r="M44" s="132">
        <v>83.1</v>
      </c>
      <c r="N44" s="129">
        <v>1</v>
      </c>
      <c r="O44" s="131">
        <v>149.5</v>
      </c>
      <c r="P44" s="131">
        <v>41.5</v>
      </c>
      <c r="Q44" s="131">
        <f t="shared" si="0"/>
        <v>27.759197324414714</v>
      </c>
      <c r="R44" s="131">
        <v>36.5</v>
      </c>
      <c r="S44" s="29">
        <v>4</v>
      </c>
      <c r="T44" s="29">
        <v>1</v>
      </c>
      <c r="U44" s="29">
        <v>1</v>
      </c>
      <c r="V44" s="29">
        <v>3</v>
      </c>
      <c r="W44" s="132">
        <v>1</v>
      </c>
      <c r="X44" s="29">
        <v>1</v>
      </c>
      <c r="Y44" s="166">
        <v>40.96</v>
      </c>
      <c r="Z44" s="167"/>
      <c r="AA44" s="172">
        <v>10.69</v>
      </c>
      <c r="AB44" s="172">
        <v>9.65</v>
      </c>
      <c r="AC44" s="172">
        <v>9.62</v>
      </c>
      <c r="AD44" s="168">
        <v>499.33</v>
      </c>
      <c r="AE44" s="172">
        <v>10.07</v>
      </c>
      <c r="AF44" s="172">
        <v>5.87</v>
      </c>
      <c r="AG44" s="315" t="s">
        <v>338</v>
      </c>
      <c r="AH44" s="13"/>
      <c r="AI44" s="14"/>
      <c r="AJ44" s="13"/>
      <c r="AK44" s="181"/>
      <c r="AL44" s="13"/>
      <c r="AM44" s="14"/>
      <c r="AN44" s="13">
        <v>15</v>
      </c>
      <c r="AO44" s="14" t="s">
        <v>349</v>
      </c>
      <c r="AP44" s="14"/>
      <c r="AQ44" s="14"/>
      <c r="AR44" s="14"/>
      <c r="AS44" s="14"/>
      <c r="AT44" s="707"/>
    </row>
    <row r="45" spans="1:46" s="143" customFormat="1" ht="16.5" customHeight="1">
      <c r="A45" s="694"/>
      <c r="B45" s="701"/>
      <c r="C45" s="13" t="s">
        <v>320</v>
      </c>
      <c r="D45" s="141" t="s">
        <v>305</v>
      </c>
      <c r="E45" s="141" t="s">
        <v>322</v>
      </c>
      <c r="F45" s="141" t="s">
        <v>326</v>
      </c>
      <c r="G45" s="141" t="s">
        <v>329</v>
      </c>
      <c r="H45" s="141" t="s">
        <v>327</v>
      </c>
      <c r="I45" s="142">
        <v>201</v>
      </c>
      <c r="J45" s="134">
        <v>211</v>
      </c>
      <c r="K45" s="131">
        <v>20.56</v>
      </c>
      <c r="L45" s="129">
        <v>3</v>
      </c>
      <c r="M45" s="132">
        <v>85</v>
      </c>
      <c r="N45" s="129">
        <v>2</v>
      </c>
      <c r="O45" s="131">
        <v>112.43</v>
      </c>
      <c r="P45" s="131">
        <v>39.48</v>
      </c>
      <c r="Q45" s="131">
        <f t="shared" si="0"/>
        <v>35.11518278039669</v>
      </c>
      <c r="R45" s="131">
        <v>46.9</v>
      </c>
      <c r="S45" s="29">
        <v>5</v>
      </c>
      <c r="T45" s="29">
        <v>1</v>
      </c>
      <c r="U45" s="29">
        <v>1</v>
      </c>
      <c r="V45" s="29">
        <v>3</v>
      </c>
      <c r="W45" s="132">
        <v>2</v>
      </c>
      <c r="X45" s="29">
        <v>1</v>
      </c>
      <c r="Y45" s="166">
        <v>41.4</v>
      </c>
      <c r="Z45" s="167"/>
      <c r="AA45" s="29">
        <v>10.11</v>
      </c>
      <c r="AB45" s="29">
        <v>10.36</v>
      </c>
      <c r="AC45" s="29">
        <v>10.28</v>
      </c>
      <c r="AD45" s="29">
        <v>512.32</v>
      </c>
      <c r="AE45" s="29">
        <v>11.77</v>
      </c>
      <c r="AF45" s="29">
        <v>1.76</v>
      </c>
      <c r="AG45" s="48">
        <v>7</v>
      </c>
      <c r="AH45" s="13"/>
      <c r="AI45" s="14" t="s">
        <v>338</v>
      </c>
      <c r="AJ45" s="13"/>
      <c r="AK45" s="181" t="s">
        <v>269</v>
      </c>
      <c r="AL45" s="13"/>
      <c r="AM45" s="14" t="s">
        <v>269</v>
      </c>
      <c r="AN45" s="13"/>
      <c r="AO45" s="14"/>
      <c r="AP45" s="14"/>
      <c r="AQ45" s="14"/>
      <c r="AR45" s="14"/>
      <c r="AS45" s="14"/>
      <c r="AT45" s="707"/>
    </row>
    <row r="46" spans="1:46" s="162" customFormat="1" ht="16.5" customHeight="1">
      <c r="A46" s="694"/>
      <c r="B46" s="701"/>
      <c r="C46" s="25" t="s">
        <v>128</v>
      </c>
      <c r="D46" s="157"/>
      <c r="E46" s="157"/>
      <c r="F46" s="157"/>
      <c r="G46" s="157"/>
      <c r="H46" s="157"/>
      <c r="I46" s="158">
        <f>AVERAGE(I36:I45)</f>
        <v>206.8</v>
      </c>
      <c r="J46" s="159">
        <f>AVERAGE(J36:J45)</f>
        <v>215.9</v>
      </c>
      <c r="K46" s="160">
        <f aca="true" t="shared" si="3" ref="K46:R46">AVERAGE(K36:K45)</f>
        <v>22.834</v>
      </c>
      <c r="L46" s="159">
        <v>3</v>
      </c>
      <c r="M46" s="161">
        <f t="shared" si="3"/>
        <v>82.86999999999999</v>
      </c>
      <c r="N46" s="159">
        <f t="shared" si="3"/>
        <v>2.3</v>
      </c>
      <c r="O46" s="160">
        <f t="shared" si="3"/>
        <v>112.11200000000001</v>
      </c>
      <c r="P46" s="160">
        <f t="shared" si="3"/>
        <v>39.46</v>
      </c>
      <c r="Q46" s="160">
        <f t="shared" si="0"/>
        <v>35.19694591123162</v>
      </c>
      <c r="R46" s="160">
        <f t="shared" si="3"/>
        <v>35.434</v>
      </c>
      <c r="S46" s="51"/>
      <c r="T46" s="51"/>
      <c r="U46" s="51"/>
      <c r="V46" s="51"/>
      <c r="W46" s="161"/>
      <c r="X46" s="159"/>
      <c r="Y46" s="176">
        <f aca="true" t="shared" si="4" ref="Y46:AD46">AVERAGE(Y36:Y45)</f>
        <v>41.382999999999996</v>
      </c>
      <c r="Z46" s="176"/>
      <c r="AA46" s="179">
        <f t="shared" si="4"/>
        <v>10.853900751879697</v>
      </c>
      <c r="AB46" s="179">
        <f t="shared" si="4"/>
        <v>10.835776691729325</v>
      </c>
      <c r="AC46" s="179">
        <f t="shared" si="4"/>
        <v>10.691900751879698</v>
      </c>
      <c r="AD46" s="177">
        <f t="shared" si="4"/>
        <v>539.7270000000001</v>
      </c>
      <c r="AE46" s="177">
        <v>10.07</v>
      </c>
      <c r="AF46" s="177">
        <v>2.48</v>
      </c>
      <c r="AG46" s="318">
        <v>4</v>
      </c>
      <c r="AH46" s="13"/>
      <c r="AI46" s="141"/>
      <c r="AJ46" s="13"/>
      <c r="AK46" s="141"/>
      <c r="AL46" s="13"/>
      <c r="AM46" s="141"/>
      <c r="AN46" s="13"/>
      <c r="AO46" s="141"/>
      <c r="AP46" s="141"/>
      <c r="AQ46" s="141"/>
      <c r="AR46" s="141"/>
      <c r="AS46" s="141"/>
      <c r="AT46" s="707"/>
    </row>
    <row r="47" spans="1:46" ht="14.25" customHeight="1">
      <c r="A47" s="694" t="s">
        <v>396</v>
      </c>
      <c r="B47" s="702" t="s">
        <v>416</v>
      </c>
      <c r="C47" s="16" t="s">
        <v>375</v>
      </c>
      <c r="D47" s="123">
        <v>42305</v>
      </c>
      <c r="E47" s="123">
        <v>42314</v>
      </c>
      <c r="F47" s="123">
        <v>42118</v>
      </c>
      <c r="G47" s="123">
        <v>42120</v>
      </c>
      <c r="H47" s="123">
        <v>42166</v>
      </c>
      <c r="I47" s="285"/>
      <c r="J47" s="226">
        <v>226</v>
      </c>
      <c r="K47" s="229">
        <v>25.89</v>
      </c>
      <c r="L47" s="227">
        <v>3</v>
      </c>
      <c r="M47" s="228">
        <v>81.7</v>
      </c>
      <c r="N47" s="227">
        <v>3</v>
      </c>
      <c r="O47" s="229">
        <v>156.56</v>
      </c>
      <c r="P47" s="229">
        <v>41.3</v>
      </c>
      <c r="Q47" s="230">
        <v>26.379662749105773</v>
      </c>
      <c r="R47" s="229">
        <v>32.5</v>
      </c>
      <c r="S47" s="258">
        <v>4</v>
      </c>
      <c r="T47" s="258">
        <v>1</v>
      </c>
      <c r="U47" s="258">
        <v>1</v>
      </c>
      <c r="V47" s="258">
        <v>3</v>
      </c>
      <c r="W47" s="259"/>
      <c r="X47" s="258">
        <v>1</v>
      </c>
      <c r="Y47" s="260">
        <v>38</v>
      </c>
      <c r="Z47" s="259"/>
      <c r="AA47" s="261">
        <v>9.57</v>
      </c>
      <c r="AB47" s="261">
        <v>9.63</v>
      </c>
      <c r="AC47" s="261">
        <v>10.1</v>
      </c>
      <c r="AD47" s="261">
        <v>482.36</v>
      </c>
      <c r="AE47" s="262">
        <v>3.18</v>
      </c>
      <c r="AF47" s="262">
        <v>-4.01</v>
      </c>
      <c r="AG47" s="319">
        <v>10</v>
      </c>
      <c r="AH47" s="277"/>
      <c r="AI47" s="278">
        <v>3</v>
      </c>
      <c r="AJ47" s="278"/>
      <c r="AK47" s="278">
        <v>2</v>
      </c>
      <c r="AL47" s="278"/>
      <c r="AM47" s="278">
        <v>2</v>
      </c>
      <c r="AN47" s="278">
        <v>50</v>
      </c>
      <c r="AO47" s="278">
        <v>4</v>
      </c>
      <c r="AP47" s="279"/>
      <c r="AQ47" s="278"/>
      <c r="AR47" s="279">
        <v>42078</v>
      </c>
      <c r="AS47" s="278">
        <v>3</v>
      </c>
      <c r="AT47" s="707"/>
    </row>
    <row r="48" spans="1:46" ht="13.5" customHeight="1">
      <c r="A48" s="694"/>
      <c r="B48" s="703"/>
      <c r="C48" s="16" t="s">
        <v>118</v>
      </c>
      <c r="D48" s="123">
        <v>42304</v>
      </c>
      <c r="E48" s="123">
        <v>42313</v>
      </c>
      <c r="F48" s="123">
        <v>42113</v>
      </c>
      <c r="G48" s="123">
        <v>42115</v>
      </c>
      <c r="H48" s="123">
        <v>42157</v>
      </c>
      <c r="I48" s="285"/>
      <c r="J48" s="225">
        <v>214</v>
      </c>
      <c r="K48" s="229">
        <v>20</v>
      </c>
      <c r="L48" s="227">
        <v>1</v>
      </c>
      <c r="M48" s="231">
        <v>87</v>
      </c>
      <c r="N48" s="232">
        <v>1</v>
      </c>
      <c r="O48" s="233">
        <v>122.7</v>
      </c>
      <c r="P48" s="233">
        <v>35.4</v>
      </c>
      <c r="Q48" s="233">
        <v>28.850855745721272</v>
      </c>
      <c r="R48" s="233">
        <v>35.8</v>
      </c>
      <c r="S48" s="258">
        <v>5</v>
      </c>
      <c r="T48" s="258">
        <v>1</v>
      </c>
      <c r="U48" s="258">
        <v>1</v>
      </c>
      <c r="V48" s="258">
        <v>1</v>
      </c>
      <c r="W48" s="258">
        <v>2</v>
      </c>
      <c r="X48" s="258">
        <v>1</v>
      </c>
      <c r="Y48" s="264">
        <v>40.32</v>
      </c>
      <c r="Z48" s="258">
        <v>765</v>
      </c>
      <c r="AA48" s="261">
        <v>9.84</v>
      </c>
      <c r="AB48" s="261">
        <v>9.92</v>
      </c>
      <c r="AC48" s="261">
        <v>9.96</v>
      </c>
      <c r="AD48" s="261">
        <v>495.3</v>
      </c>
      <c r="AE48" s="262">
        <v>10.94</v>
      </c>
      <c r="AF48" s="262">
        <v>2.83</v>
      </c>
      <c r="AG48" s="319">
        <v>3</v>
      </c>
      <c r="AH48" s="277">
        <v>11.53</v>
      </c>
      <c r="AI48" s="280">
        <v>2</v>
      </c>
      <c r="AJ48" s="277">
        <v>100</v>
      </c>
      <c r="AK48" s="278">
        <v>5</v>
      </c>
      <c r="AL48" s="278">
        <v>30</v>
      </c>
      <c r="AM48" s="281" t="s">
        <v>383</v>
      </c>
      <c r="AN48" s="278">
        <v>0</v>
      </c>
      <c r="AO48" s="278">
        <v>1</v>
      </c>
      <c r="AP48" s="279">
        <v>42366</v>
      </c>
      <c r="AQ48" s="281" t="s">
        <v>384</v>
      </c>
      <c r="AR48" s="279">
        <v>42054</v>
      </c>
      <c r="AS48" s="281" t="s">
        <v>384</v>
      </c>
      <c r="AT48" s="707"/>
    </row>
    <row r="49" spans="1:46" ht="13.5" customHeight="1">
      <c r="A49" s="694"/>
      <c r="B49" s="703"/>
      <c r="C49" s="16" t="s">
        <v>376</v>
      </c>
      <c r="D49" s="123">
        <v>42302</v>
      </c>
      <c r="E49" s="123">
        <v>42310</v>
      </c>
      <c r="F49" s="123">
        <v>42114</v>
      </c>
      <c r="G49" s="123">
        <v>42116</v>
      </c>
      <c r="H49" s="123">
        <v>42160</v>
      </c>
      <c r="I49" s="285"/>
      <c r="J49" s="226">
        <v>215</v>
      </c>
      <c r="K49" s="229">
        <v>22</v>
      </c>
      <c r="L49" s="227">
        <v>3</v>
      </c>
      <c r="M49" s="231">
        <v>92.3</v>
      </c>
      <c r="N49" s="227">
        <v>3</v>
      </c>
      <c r="O49" s="229">
        <v>115.22</v>
      </c>
      <c r="P49" s="229">
        <v>39</v>
      </c>
      <c r="Q49" s="230">
        <v>33.848290227391075</v>
      </c>
      <c r="R49" s="229">
        <v>29</v>
      </c>
      <c r="S49" s="258">
        <v>5</v>
      </c>
      <c r="T49" s="258">
        <v>1</v>
      </c>
      <c r="U49" s="258">
        <v>1</v>
      </c>
      <c r="V49" s="258">
        <v>1</v>
      </c>
      <c r="W49" s="258">
        <v>2</v>
      </c>
      <c r="X49" s="258">
        <v>1</v>
      </c>
      <c r="Y49" s="260">
        <v>45.8</v>
      </c>
      <c r="Z49" s="259"/>
      <c r="AA49" s="261">
        <v>9.3</v>
      </c>
      <c r="AB49" s="261">
        <v>9.2</v>
      </c>
      <c r="AC49" s="261">
        <v>9.6</v>
      </c>
      <c r="AD49" s="261">
        <v>469.53</v>
      </c>
      <c r="AE49" s="262">
        <v>12.85</v>
      </c>
      <c r="AF49" s="262">
        <v>0.36</v>
      </c>
      <c r="AG49" s="319">
        <v>7</v>
      </c>
      <c r="AH49" s="278">
        <v>0</v>
      </c>
      <c r="AI49" s="278"/>
      <c r="AJ49" s="280"/>
      <c r="AK49" s="280"/>
      <c r="AL49" s="280"/>
      <c r="AM49" s="280"/>
      <c r="AN49" s="278">
        <v>30</v>
      </c>
      <c r="AO49" s="278">
        <v>4</v>
      </c>
      <c r="AP49" s="279"/>
      <c r="AQ49" s="278"/>
      <c r="AR49" s="279"/>
      <c r="AS49" s="278"/>
      <c r="AT49" s="707"/>
    </row>
    <row r="50" spans="1:46" ht="13.5" customHeight="1">
      <c r="A50" s="694"/>
      <c r="B50" s="703"/>
      <c r="C50" s="16" t="s">
        <v>377</v>
      </c>
      <c r="D50" s="123">
        <v>42312</v>
      </c>
      <c r="E50" s="123">
        <v>42321</v>
      </c>
      <c r="F50" s="123">
        <v>42115</v>
      </c>
      <c r="G50" s="123">
        <v>42117</v>
      </c>
      <c r="H50" s="123">
        <v>42158</v>
      </c>
      <c r="I50" s="285"/>
      <c r="J50" s="234">
        <v>203</v>
      </c>
      <c r="K50" s="236">
        <v>24.7</v>
      </c>
      <c r="L50" s="227">
        <v>1</v>
      </c>
      <c r="M50" s="235">
        <v>79.5</v>
      </c>
      <c r="N50" s="227">
        <v>2</v>
      </c>
      <c r="O50" s="236">
        <v>166.2</v>
      </c>
      <c r="P50" s="236">
        <v>44.8</v>
      </c>
      <c r="Q50" s="230">
        <v>26.955475330926596</v>
      </c>
      <c r="R50" s="236">
        <v>30.4</v>
      </c>
      <c r="S50" s="258">
        <v>5</v>
      </c>
      <c r="T50" s="258">
        <v>1</v>
      </c>
      <c r="U50" s="258">
        <v>1</v>
      </c>
      <c r="V50" s="258">
        <v>1</v>
      </c>
      <c r="W50" s="259"/>
      <c r="X50" s="258">
        <v>1</v>
      </c>
      <c r="Y50" s="264">
        <v>42.7</v>
      </c>
      <c r="Z50" s="259"/>
      <c r="AA50" s="261">
        <v>11.15</v>
      </c>
      <c r="AB50" s="261">
        <v>10.87</v>
      </c>
      <c r="AC50" s="261">
        <v>11.08</v>
      </c>
      <c r="AD50" s="261">
        <v>551.81</v>
      </c>
      <c r="AE50" s="262">
        <v>11.11</v>
      </c>
      <c r="AF50" s="262">
        <v>6.36</v>
      </c>
      <c r="AG50" s="320">
        <v>6</v>
      </c>
      <c r="AH50" s="277">
        <v>8</v>
      </c>
      <c r="AI50" s="282" t="s">
        <v>385</v>
      </c>
      <c r="AJ50" s="277">
        <v>100</v>
      </c>
      <c r="AK50" s="277">
        <v>4</v>
      </c>
      <c r="AL50" s="277">
        <v>53.3</v>
      </c>
      <c r="AM50" s="278" t="s">
        <v>386</v>
      </c>
      <c r="AN50" s="278">
        <v>0</v>
      </c>
      <c r="AO50" s="278">
        <v>0</v>
      </c>
      <c r="AP50" s="279">
        <v>42045</v>
      </c>
      <c r="AQ50" s="278">
        <v>1</v>
      </c>
      <c r="AR50" s="279">
        <v>42081</v>
      </c>
      <c r="AS50" s="278">
        <v>1</v>
      </c>
      <c r="AT50" s="707"/>
    </row>
    <row r="51" spans="1:46" ht="13.5" customHeight="1">
      <c r="A51" s="694"/>
      <c r="B51" s="703"/>
      <c r="C51" s="16" t="s">
        <v>378</v>
      </c>
      <c r="D51" s="123">
        <v>42303</v>
      </c>
      <c r="E51" s="123"/>
      <c r="F51" s="123">
        <v>42111</v>
      </c>
      <c r="G51" s="123">
        <v>42120</v>
      </c>
      <c r="H51" s="123">
        <v>42162</v>
      </c>
      <c r="I51" s="285"/>
      <c r="J51" s="237">
        <v>224</v>
      </c>
      <c r="K51" s="240">
        <v>23.7</v>
      </c>
      <c r="L51" s="238">
        <v>3</v>
      </c>
      <c r="M51" s="239">
        <v>89</v>
      </c>
      <c r="N51" s="238">
        <v>1</v>
      </c>
      <c r="O51" s="240">
        <v>105.2</v>
      </c>
      <c r="P51" s="240">
        <v>44.2</v>
      </c>
      <c r="Q51" s="230">
        <v>42.01520912547529</v>
      </c>
      <c r="R51" s="240">
        <v>32.6</v>
      </c>
      <c r="S51" s="265">
        <v>3</v>
      </c>
      <c r="T51" s="265">
        <v>1</v>
      </c>
      <c r="U51" s="265">
        <v>5</v>
      </c>
      <c r="V51" s="265">
        <v>1</v>
      </c>
      <c r="W51" s="259"/>
      <c r="X51" s="266">
        <v>1</v>
      </c>
      <c r="Y51" s="267">
        <v>40.05</v>
      </c>
      <c r="Z51" s="259"/>
      <c r="AA51" s="268">
        <v>10</v>
      </c>
      <c r="AB51" s="268">
        <v>10.25</v>
      </c>
      <c r="AC51" s="268">
        <v>11</v>
      </c>
      <c r="AD51" s="261">
        <v>520.83</v>
      </c>
      <c r="AE51" s="269">
        <v>1.63</v>
      </c>
      <c r="AF51" s="269">
        <v>3.31</v>
      </c>
      <c r="AG51" s="321">
        <v>11</v>
      </c>
      <c r="AH51" s="16"/>
      <c r="AI51" s="16"/>
      <c r="AJ51" s="16"/>
      <c r="AK51" s="16"/>
      <c r="AL51" s="16"/>
      <c r="AM51" s="16"/>
      <c r="AN51" s="16"/>
      <c r="AO51" s="16"/>
      <c r="AP51" s="256"/>
      <c r="AQ51" s="14"/>
      <c r="AR51" s="256"/>
      <c r="AS51" s="14"/>
      <c r="AT51" s="707"/>
    </row>
    <row r="52" spans="1:46" ht="13.5" customHeight="1">
      <c r="A52" s="694"/>
      <c r="B52" s="703"/>
      <c r="C52" s="16" t="s">
        <v>379</v>
      </c>
      <c r="D52" s="123">
        <v>42304</v>
      </c>
      <c r="E52" s="123">
        <v>42309</v>
      </c>
      <c r="F52" s="123">
        <v>42116</v>
      </c>
      <c r="G52" s="123">
        <v>42122</v>
      </c>
      <c r="H52" s="123">
        <v>42162</v>
      </c>
      <c r="I52" s="285"/>
      <c r="J52" s="234">
        <v>218</v>
      </c>
      <c r="K52" s="242">
        <v>19.5</v>
      </c>
      <c r="L52" s="241">
        <v>3</v>
      </c>
      <c r="M52" s="235">
        <v>91</v>
      </c>
      <c r="N52" s="241">
        <v>2</v>
      </c>
      <c r="O52" s="242">
        <v>141.6</v>
      </c>
      <c r="P52" s="236">
        <v>44.4</v>
      </c>
      <c r="Q52" s="230">
        <v>31.35593220338983</v>
      </c>
      <c r="R52" s="236">
        <v>34</v>
      </c>
      <c r="S52" s="263">
        <v>5</v>
      </c>
      <c r="T52" s="263">
        <v>1</v>
      </c>
      <c r="U52" s="263">
        <v>1</v>
      </c>
      <c r="V52" s="263">
        <v>1</v>
      </c>
      <c r="W52" s="259">
        <v>0</v>
      </c>
      <c r="X52" s="258">
        <v>1</v>
      </c>
      <c r="Y52" s="264">
        <v>41.6</v>
      </c>
      <c r="Z52" s="259"/>
      <c r="AA52" s="261">
        <v>11.47</v>
      </c>
      <c r="AB52" s="261">
        <v>11.39</v>
      </c>
      <c r="AC52" s="261">
        <v>10.94</v>
      </c>
      <c r="AD52" s="261">
        <v>563.29</v>
      </c>
      <c r="AE52" s="262">
        <v>9.07</v>
      </c>
      <c r="AF52" s="262">
        <v>19.37</v>
      </c>
      <c r="AG52" s="319">
        <v>2</v>
      </c>
      <c r="AH52" s="277">
        <v>30</v>
      </c>
      <c r="AI52" s="277">
        <v>4</v>
      </c>
      <c r="AJ52" s="277">
        <v>30</v>
      </c>
      <c r="AK52" s="277">
        <v>3</v>
      </c>
      <c r="AL52" s="277"/>
      <c r="AM52" s="277"/>
      <c r="AN52" s="277">
        <v>7</v>
      </c>
      <c r="AO52" s="277">
        <v>2</v>
      </c>
      <c r="AP52" s="283">
        <v>42363</v>
      </c>
      <c r="AQ52" s="277">
        <v>1</v>
      </c>
      <c r="AR52" s="283">
        <v>42078</v>
      </c>
      <c r="AS52" s="277">
        <v>2</v>
      </c>
      <c r="AT52" s="707"/>
    </row>
    <row r="53" spans="1:46" ht="13.5" customHeight="1">
      <c r="A53" s="694"/>
      <c r="B53" s="703"/>
      <c r="C53" s="16" t="s">
        <v>380</v>
      </c>
      <c r="D53" s="123">
        <v>42304</v>
      </c>
      <c r="E53" s="123">
        <v>42321</v>
      </c>
      <c r="F53" s="123">
        <v>42111</v>
      </c>
      <c r="G53" s="123">
        <v>42114</v>
      </c>
      <c r="H53" s="123">
        <v>42158</v>
      </c>
      <c r="I53" s="285"/>
      <c r="J53" s="234">
        <v>218</v>
      </c>
      <c r="K53" s="244">
        <v>23</v>
      </c>
      <c r="L53" s="241">
        <v>1</v>
      </c>
      <c r="M53" s="243">
        <v>88.7</v>
      </c>
      <c r="N53" s="232">
        <v>2</v>
      </c>
      <c r="O53" s="236">
        <v>146.42</v>
      </c>
      <c r="P53" s="244">
        <v>40.67</v>
      </c>
      <c r="Q53" s="233">
        <v>27.77626007376042</v>
      </c>
      <c r="R53" s="244">
        <v>27.7</v>
      </c>
      <c r="S53" s="263">
        <v>5</v>
      </c>
      <c r="T53" s="263">
        <v>1</v>
      </c>
      <c r="U53" s="263">
        <v>1</v>
      </c>
      <c r="V53" s="263">
        <v>3</v>
      </c>
      <c r="W53" s="258"/>
      <c r="X53" s="258">
        <v>1</v>
      </c>
      <c r="Y53" s="260">
        <v>48.1</v>
      </c>
      <c r="Z53" s="259"/>
      <c r="AA53" s="261">
        <v>11</v>
      </c>
      <c r="AB53" s="261">
        <v>11.105</v>
      </c>
      <c r="AC53" s="261">
        <v>10.355</v>
      </c>
      <c r="AD53" s="261">
        <v>541</v>
      </c>
      <c r="AE53" s="262">
        <v>8.38</v>
      </c>
      <c r="AF53" s="262">
        <v>4.07</v>
      </c>
      <c r="AG53" s="319">
        <v>8</v>
      </c>
      <c r="AH53" s="278"/>
      <c r="AI53" s="278"/>
      <c r="AJ53" s="278">
        <v>80</v>
      </c>
      <c r="AK53" s="278">
        <v>3</v>
      </c>
      <c r="AL53" s="278"/>
      <c r="AM53" s="278"/>
      <c r="AN53" s="278">
        <v>10</v>
      </c>
      <c r="AO53" s="278">
        <v>3</v>
      </c>
      <c r="AP53" s="283"/>
      <c r="AQ53" s="278"/>
      <c r="AR53" s="283">
        <v>42102</v>
      </c>
      <c r="AS53" s="277">
        <v>2</v>
      </c>
      <c r="AT53" s="707"/>
    </row>
    <row r="54" spans="1:46" ht="14.25" customHeight="1">
      <c r="A54" s="694"/>
      <c r="B54" s="703"/>
      <c r="C54" s="16" t="s">
        <v>381</v>
      </c>
      <c r="D54" s="123">
        <v>42306</v>
      </c>
      <c r="E54" s="123">
        <v>42313</v>
      </c>
      <c r="F54" s="123">
        <v>42119</v>
      </c>
      <c r="G54" s="123">
        <v>42120</v>
      </c>
      <c r="H54" s="123">
        <v>42165</v>
      </c>
      <c r="I54" s="285"/>
      <c r="J54" s="246">
        <v>226</v>
      </c>
      <c r="K54" s="249">
        <v>24.3</v>
      </c>
      <c r="L54" s="247">
        <v>3</v>
      </c>
      <c r="M54" s="248">
        <v>77.6</v>
      </c>
      <c r="N54" s="125">
        <v>3</v>
      </c>
      <c r="O54" s="249">
        <v>87.1</v>
      </c>
      <c r="P54" s="249">
        <v>41</v>
      </c>
      <c r="Q54" s="60">
        <f>P54*100/O54</f>
        <v>47.07233065442021</v>
      </c>
      <c r="R54" s="249">
        <v>34.2</v>
      </c>
      <c r="S54" s="125">
        <v>4</v>
      </c>
      <c r="T54" s="125">
        <v>1</v>
      </c>
      <c r="U54" s="125">
        <v>1</v>
      </c>
      <c r="V54" s="125">
        <v>5</v>
      </c>
      <c r="W54" s="125">
        <v>10</v>
      </c>
      <c r="X54" s="125">
        <v>5</v>
      </c>
      <c r="Y54" s="249">
        <v>38.9</v>
      </c>
      <c r="Z54" s="125">
        <v>815</v>
      </c>
      <c r="AA54" s="270">
        <v>9.3</v>
      </c>
      <c r="AB54" s="270">
        <v>9.5</v>
      </c>
      <c r="AC54" s="270">
        <v>9.3</v>
      </c>
      <c r="AD54" s="270">
        <v>462.57</v>
      </c>
      <c r="AE54" s="206">
        <v>15.64</v>
      </c>
      <c r="AF54" s="206">
        <v>4.85</v>
      </c>
      <c r="AG54" s="322">
        <v>4</v>
      </c>
      <c r="AH54" s="125">
        <v>0</v>
      </c>
      <c r="AI54" s="125"/>
      <c r="AJ54" s="125">
        <v>40</v>
      </c>
      <c r="AK54" s="125">
        <v>2</v>
      </c>
      <c r="AL54" s="125">
        <v>1</v>
      </c>
      <c r="AM54" s="125">
        <v>2</v>
      </c>
      <c r="AN54" s="16">
        <v>0</v>
      </c>
      <c r="AO54" s="16"/>
      <c r="AP54" s="245">
        <v>42010</v>
      </c>
      <c r="AQ54" s="125">
        <v>1</v>
      </c>
      <c r="AR54" s="245">
        <v>42088</v>
      </c>
      <c r="AS54" s="125">
        <v>1</v>
      </c>
      <c r="AT54" s="707"/>
    </row>
    <row r="55" spans="1:46" ht="13.5" customHeight="1">
      <c r="A55" s="694"/>
      <c r="B55" s="703"/>
      <c r="C55" s="16" t="s">
        <v>382</v>
      </c>
      <c r="D55" s="123">
        <v>42312</v>
      </c>
      <c r="E55" s="123">
        <v>42324</v>
      </c>
      <c r="F55" s="123">
        <v>42124</v>
      </c>
      <c r="G55" s="123">
        <v>42127</v>
      </c>
      <c r="H55" s="123">
        <v>42165</v>
      </c>
      <c r="I55" s="285"/>
      <c r="J55" s="246">
        <v>219</v>
      </c>
      <c r="K55" s="233">
        <v>24.38</v>
      </c>
      <c r="L55" s="255">
        <v>3</v>
      </c>
      <c r="M55" s="250">
        <v>80</v>
      </c>
      <c r="N55" s="232">
        <v>2</v>
      </c>
      <c r="O55" s="229">
        <v>124.55</v>
      </c>
      <c r="P55" s="229">
        <v>41.37</v>
      </c>
      <c r="Q55" s="230">
        <v>33.21557607386592</v>
      </c>
      <c r="R55" s="229">
        <v>34.2</v>
      </c>
      <c r="S55" s="258">
        <v>5</v>
      </c>
      <c r="T55" s="258">
        <v>1</v>
      </c>
      <c r="U55" s="258">
        <v>1</v>
      </c>
      <c r="V55" s="258">
        <v>1</v>
      </c>
      <c r="W55" s="259"/>
      <c r="X55" s="258">
        <v>1</v>
      </c>
      <c r="Y55" s="260">
        <v>39.8</v>
      </c>
      <c r="Z55" s="259"/>
      <c r="AA55" s="261">
        <v>11.14</v>
      </c>
      <c r="AB55" s="261">
        <v>11.13</v>
      </c>
      <c r="AC55" s="261">
        <v>11.18</v>
      </c>
      <c r="AD55" s="261">
        <v>557.68</v>
      </c>
      <c r="AE55" s="262">
        <v>11.83</v>
      </c>
      <c r="AF55" s="262">
        <v>4.74</v>
      </c>
      <c r="AG55" s="319">
        <v>6</v>
      </c>
      <c r="AH55" s="277"/>
      <c r="AI55" s="278" t="s">
        <v>387</v>
      </c>
      <c r="AJ55" s="278"/>
      <c r="AK55" s="281" t="s">
        <v>384</v>
      </c>
      <c r="AL55" s="278"/>
      <c r="AM55" s="278">
        <v>2</v>
      </c>
      <c r="AN55" s="278"/>
      <c r="AO55" s="278"/>
      <c r="AP55" s="279"/>
      <c r="AQ55" s="278"/>
      <c r="AR55" s="279">
        <v>42062</v>
      </c>
      <c r="AS55" s="281" t="s">
        <v>389</v>
      </c>
      <c r="AT55" s="707"/>
    </row>
    <row r="56" spans="1:46" ht="13.5" customHeight="1">
      <c r="A56" s="695"/>
      <c r="B56" s="703"/>
      <c r="C56" s="27" t="s">
        <v>182</v>
      </c>
      <c r="D56" s="256"/>
      <c r="E56" s="256"/>
      <c r="F56" s="256"/>
      <c r="G56" s="256"/>
      <c r="H56" s="256"/>
      <c r="I56" s="285"/>
      <c r="J56" s="251">
        <f>AVERAGE(J47:J55)</f>
        <v>218.11111111111111</v>
      </c>
      <c r="K56" s="252">
        <f>AVERAGE(K47:K55)</f>
        <v>23.052222222222227</v>
      </c>
      <c r="L56" s="253"/>
      <c r="M56" s="254">
        <f>AVERAGE(M47:M55)</f>
        <v>85.2</v>
      </c>
      <c r="N56" s="253"/>
      <c r="O56" s="252">
        <f>AVERAGE(O47:O55)</f>
        <v>129.50555555555556</v>
      </c>
      <c r="P56" s="252">
        <f>AVERAGE(P47:P55)</f>
        <v>41.34888888888889</v>
      </c>
      <c r="Q56" s="252">
        <f>AVERAGE(Q47:Q55)</f>
        <v>33.0521769093396</v>
      </c>
      <c r="R56" s="252">
        <f>AVERAGE(R47:R55)</f>
        <v>32.266666666666666</v>
      </c>
      <c r="S56" s="45"/>
      <c r="T56" s="45"/>
      <c r="U56" s="45"/>
      <c r="V56" s="45"/>
      <c r="W56" s="327"/>
      <c r="X56" s="328"/>
      <c r="Y56" s="326">
        <f>AVERAGE(Y47:Y55)</f>
        <v>41.696666666666665</v>
      </c>
      <c r="Z56" s="329"/>
      <c r="AA56" s="330"/>
      <c r="AB56" s="330"/>
      <c r="AC56" s="330"/>
      <c r="AD56" s="331">
        <f>AVERAGE(AD47:AD55)</f>
        <v>516.0411111111111</v>
      </c>
      <c r="AE56" s="332">
        <v>9.19</v>
      </c>
      <c r="AF56" s="332">
        <v>4.61</v>
      </c>
      <c r="AG56" s="333">
        <v>7</v>
      </c>
      <c r="AH56" s="67"/>
      <c r="AI56" s="67"/>
      <c r="AJ56" s="67"/>
      <c r="AK56" s="67"/>
      <c r="AL56" s="67"/>
      <c r="AM56" s="67"/>
      <c r="AN56" s="67"/>
      <c r="AO56" s="67"/>
      <c r="AP56" s="325"/>
      <c r="AQ56" s="334"/>
      <c r="AR56" s="325"/>
      <c r="AS56" s="334"/>
      <c r="AT56" s="707"/>
    </row>
    <row r="57" spans="1:46" ht="13.5" customHeight="1">
      <c r="A57" s="666" t="s">
        <v>432</v>
      </c>
      <c r="B57" s="674" t="s">
        <v>429</v>
      </c>
      <c r="C57" s="295" t="s">
        <v>392</v>
      </c>
      <c r="D57" s="123">
        <v>42676</v>
      </c>
      <c r="E57" s="123">
        <v>42684</v>
      </c>
      <c r="F57" s="123">
        <v>42474</v>
      </c>
      <c r="G57" s="123">
        <v>42477</v>
      </c>
      <c r="H57" s="123">
        <v>42526</v>
      </c>
      <c r="I57" s="285"/>
      <c r="J57" s="296">
        <v>217</v>
      </c>
      <c r="K57" s="58">
        <v>25.62</v>
      </c>
      <c r="L57" s="296">
        <v>5</v>
      </c>
      <c r="M57" s="58">
        <v>75.6</v>
      </c>
      <c r="N57" s="58">
        <v>1</v>
      </c>
      <c r="O57" s="285"/>
      <c r="P57" s="296">
        <v>41.32</v>
      </c>
      <c r="Q57" s="58">
        <v>46.55</v>
      </c>
      <c r="R57" s="296">
        <v>31.6</v>
      </c>
      <c r="S57" s="58">
        <v>5</v>
      </c>
      <c r="T57" s="58">
        <v>1</v>
      </c>
      <c r="U57" s="58">
        <v>1</v>
      </c>
      <c r="V57" s="58">
        <v>1</v>
      </c>
      <c r="W57" s="58">
        <v>0</v>
      </c>
      <c r="X57" s="58">
        <v>5</v>
      </c>
      <c r="Y57" s="296">
        <v>40.1</v>
      </c>
      <c r="Z57" s="58">
        <v>829</v>
      </c>
      <c r="AA57" s="58">
        <v>117.8</v>
      </c>
      <c r="AB57" s="58">
        <v>116.2</v>
      </c>
      <c r="AC57" s="58">
        <v>117</v>
      </c>
      <c r="AD57" s="58">
        <v>519.9</v>
      </c>
      <c r="AE57" s="335">
        <v>12.14</v>
      </c>
      <c r="AF57" s="58">
        <v>1.01</v>
      </c>
      <c r="AG57" s="58">
        <v>1</v>
      </c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707"/>
    </row>
    <row r="58" spans="1:46" ht="13.5" customHeight="1">
      <c r="A58" s="667"/>
      <c r="B58" s="674"/>
      <c r="C58" s="297" t="s">
        <v>423</v>
      </c>
      <c r="D58" s="123">
        <v>42668</v>
      </c>
      <c r="E58" s="123">
        <v>42672</v>
      </c>
      <c r="F58" s="123">
        <v>42483</v>
      </c>
      <c r="G58" s="123">
        <v>42486</v>
      </c>
      <c r="H58" s="123">
        <v>42528</v>
      </c>
      <c r="I58" s="285"/>
      <c r="J58" s="296">
        <v>222</v>
      </c>
      <c r="K58" s="58">
        <v>20.4</v>
      </c>
      <c r="L58" s="296">
        <v>1</v>
      </c>
      <c r="M58" s="58">
        <v>81.9</v>
      </c>
      <c r="N58" s="58">
        <v>2</v>
      </c>
      <c r="O58" s="285"/>
      <c r="P58" s="296">
        <v>40.6</v>
      </c>
      <c r="Q58" s="58">
        <v>29.64</v>
      </c>
      <c r="R58" s="296">
        <v>38.1</v>
      </c>
      <c r="S58" s="58">
        <v>5</v>
      </c>
      <c r="T58" s="58">
        <v>1</v>
      </c>
      <c r="U58" s="58">
        <v>1</v>
      </c>
      <c r="V58" s="58">
        <v>1</v>
      </c>
      <c r="W58" s="295" t="s">
        <v>107</v>
      </c>
      <c r="X58" s="295" t="s">
        <v>133</v>
      </c>
      <c r="Y58" s="296">
        <v>41.1</v>
      </c>
      <c r="Z58" s="58"/>
      <c r="AA58" s="58">
        <v>115.53</v>
      </c>
      <c r="AB58" s="58">
        <v>127.58</v>
      </c>
      <c r="AC58" s="58">
        <v>121.56</v>
      </c>
      <c r="AD58" s="58">
        <v>540.27</v>
      </c>
      <c r="AE58" s="335">
        <v>22.63</v>
      </c>
      <c r="AF58" s="58">
        <v>14.37</v>
      </c>
      <c r="AG58" s="58">
        <v>2</v>
      </c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707"/>
    </row>
    <row r="59" spans="1:46" ht="13.5" customHeight="1">
      <c r="A59" s="667"/>
      <c r="B59" s="674"/>
      <c r="C59" s="297" t="s">
        <v>142</v>
      </c>
      <c r="D59" s="123">
        <v>42670</v>
      </c>
      <c r="E59" s="123">
        <v>42677</v>
      </c>
      <c r="F59" s="123">
        <v>42474</v>
      </c>
      <c r="G59" s="123">
        <v>42477</v>
      </c>
      <c r="H59" s="123">
        <v>42524</v>
      </c>
      <c r="I59" s="285"/>
      <c r="J59" s="296">
        <v>220</v>
      </c>
      <c r="K59" s="58">
        <v>20.07</v>
      </c>
      <c r="L59" s="296">
        <v>5</v>
      </c>
      <c r="M59" s="58">
        <v>84.5</v>
      </c>
      <c r="N59" s="58">
        <v>4</v>
      </c>
      <c r="O59" s="285"/>
      <c r="P59" s="296">
        <v>38.36</v>
      </c>
      <c r="Q59" s="58">
        <v>36.96</v>
      </c>
      <c r="R59" s="296">
        <v>37.6</v>
      </c>
      <c r="S59" s="58">
        <v>5</v>
      </c>
      <c r="T59" s="58">
        <v>1</v>
      </c>
      <c r="U59" s="58">
        <v>1</v>
      </c>
      <c r="V59" s="58">
        <v>1</v>
      </c>
      <c r="W59" s="58">
        <v>0</v>
      </c>
      <c r="X59" s="58">
        <v>1</v>
      </c>
      <c r="Y59" s="296">
        <v>44.25</v>
      </c>
      <c r="Z59" s="58"/>
      <c r="AA59" s="58">
        <v>132.1</v>
      </c>
      <c r="AB59" s="58">
        <v>140.56</v>
      </c>
      <c r="AC59" s="58">
        <v>136.33</v>
      </c>
      <c r="AD59" s="58">
        <v>605.91</v>
      </c>
      <c r="AE59" s="335">
        <v>7.76</v>
      </c>
      <c r="AF59" s="58">
        <v>4.21</v>
      </c>
      <c r="AG59" s="58">
        <v>1</v>
      </c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707"/>
    </row>
    <row r="60" spans="1:46" ht="13.5" customHeight="1">
      <c r="A60" s="667"/>
      <c r="B60" s="674"/>
      <c r="C60" s="295" t="s">
        <v>424</v>
      </c>
      <c r="D60" s="123">
        <v>42678</v>
      </c>
      <c r="E60" s="123">
        <v>42687</v>
      </c>
      <c r="F60" s="123">
        <v>42471</v>
      </c>
      <c r="G60" s="123">
        <v>42474</v>
      </c>
      <c r="H60" s="123">
        <v>42520</v>
      </c>
      <c r="I60" s="285"/>
      <c r="J60" s="296">
        <v>207</v>
      </c>
      <c r="K60" s="58">
        <v>20.1</v>
      </c>
      <c r="L60" s="296">
        <v>2</v>
      </c>
      <c r="M60" s="58">
        <v>84.8</v>
      </c>
      <c r="N60" s="58">
        <v>2</v>
      </c>
      <c r="O60" s="285"/>
      <c r="P60" s="296">
        <v>42.3</v>
      </c>
      <c r="Q60" s="58">
        <v>37.93</v>
      </c>
      <c r="R60" s="296">
        <v>31.9</v>
      </c>
      <c r="S60" s="58">
        <v>5</v>
      </c>
      <c r="T60" s="58">
        <v>1</v>
      </c>
      <c r="U60" s="58">
        <v>1</v>
      </c>
      <c r="V60" s="58"/>
      <c r="W60" s="58">
        <v>0</v>
      </c>
      <c r="X60" s="295" t="s">
        <v>430</v>
      </c>
      <c r="Y60" s="296">
        <v>38.6</v>
      </c>
      <c r="Z60" s="58">
        <v>758.2</v>
      </c>
      <c r="AA60" s="58">
        <v>135.34</v>
      </c>
      <c r="AB60" s="58">
        <v>134.53</v>
      </c>
      <c r="AC60" s="58">
        <v>134.94</v>
      </c>
      <c r="AD60" s="58">
        <v>539.74</v>
      </c>
      <c r="AE60" s="335">
        <v>9.22</v>
      </c>
      <c r="AF60" s="58">
        <v>1.24</v>
      </c>
      <c r="AG60" s="58">
        <v>1</v>
      </c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707"/>
    </row>
    <row r="61" spans="1:46" ht="13.5" customHeight="1">
      <c r="A61" s="667"/>
      <c r="B61" s="674"/>
      <c r="C61" s="295" t="s">
        <v>425</v>
      </c>
      <c r="D61" s="123">
        <v>42668</v>
      </c>
      <c r="E61" s="123">
        <v>42678</v>
      </c>
      <c r="F61" s="123">
        <v>42475</v>
      </c>
      <c r="G61" s="123">
        <v>42483</v>
      </c>
      <c r="H61" s="123">
        <v>42518</v>
      </c>
      <c r="I61" s="285"/>
      <c r="J61" s="296">
        <v>215</v>
      </c>
      <c r="K61" s="58">
        <v>21.6</v>
      </c>
      <c r="L61" s="296">
        <v>3</v>
      </c>
      <c r="M61" s="58">
        <v>82.4</v>
      </c>
      <c r="N61" s="58">
        <v>1</v>
      </c>
      <c r="O61" s="285"/>
      <c r="P61" s="296">
        <v>34.4</v>
      </c>
      <c r="Q61" s="58">
        <v>33.08</v>
      </c>
      <c r="R61" s="296">
        <v>36.1</v>
      </c>
      <c r="S61" s="58">
        <v>4</v>
      </c>
      <c r="T61" s="295" t="s">
        <v>431</v>
      </c>
      <c r="U61" s="295" t="s">
        <v>431</v>
      </c>
      <c r="V61" s="58">
        <v>1</v>
      </c>
      <c r="W61" s="58"/>
      <c r="X61" s="295" t="s">
        <v>133</v>
      </c>
      <c r="Y61" s="296">
        <v>42.65</v>
      </c>
      <c r="Z61" s="58"/>
      <c r="AA61" s="58">
        <v>97.5</v>
      </c>
      <c r="AB61" s="58">
        <v>127.5</v>
      </c>
      <c r="AC61" s="58">
        <v>112.5</v>
      </c>
      <c r="AD61" s="58">
        <v>500.3</v>
      </c>
      <c r="AE61" s="335">
        <v>11.13</v>
      </c>
      <c r="AF61" s="58">
        <v>-11.8</v>
      </c>
      <c r="AG61" s="58">
        <v>3</v>
      </c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707"/>
    </row>
    <row r="62" spans="1:46" ht="13.5" customHeight="1">
      <c r="A62" s="667"/>
      <c r="B62" s="674"/>
      <c r="C62" s="295" t="s">
        <v>426</v>
      </c>
      <c r="D62" s="123">
        <v>42674</v>
      </c>
      <c r="E62" s="123">
        <v>42681</v>
      </c>
      <c r="F62" s="123">
        <v>42481</v>
      </c>
      <c r="G62" s="123">
        <v>42483</v>
      </c>
      <c r="H62" s="123">
        <v>42526</v>
      </c>
      <c r="I62" s="285"/>
      <c r="J62" s="296">
        <v>218</v>
      </c>
      <c r="K62" s="58">
        <v>22.64</v>
      </c>
      <c r="L62" s="296">
        <v>3</v>
      </c>
      <c r="M62" s="58">
        <v>85.1</v>
      </c>
      <c r="N62" s="58">
        <v>3</v>
      </c>
      <c r="O62" s="285"/>
      <c r="P62" s="296">
        <v>39.6</v>
      </c>
      <c r="Q62" s="58">
        <v>36.2</v>
      </c>
      <c r="R62" s="296">
        <v>33.44</v>
      </c>
      <c r="S62" s="58">
        <v>4</v>
      </c>
      <c r="T62" s="58">
        <v>1</v>
      </c>
      <c r="U62" s="58">
        <v>1</v>
      </c>
      <c r="V62" s="58">
        <v>3</v>
      </c>
      <c r="W62" s="58" t="s">
        <v>105</v>
      </c>
      <c r="X62" s="58">
        <v>1</v>
      </c>
      <c r="Y62" s="296">
        <v>43.6</v>
      </c>
      <c r="Z62" s="58" t="s">
        <v>105</v>
      </c>
      <c r="AA62" s="58">
        <v>124.77</v>
      </c>
      <c r="AB62" s="58">
        <v>125.63</v>
      </c>
      <c r="AC62" s="58">
        <v>125.2</v>
      </c>
      <c r="AD62" s="58">
        <v>589.07</v>
      </c>
      <c r="AE62" s="335">
        <v>8.5</v>
      </c>
      <c r="AF62" s="58">
        <v>4.49</v>
      </c>
      <c r="AG62" s="58">
        <v>1</v>
      </c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707"/>
    </row>
    <row r="63" spans="1:46" ht="13.5" customHeight="1">
      <c r="A63" s="667"/>
      <c r="B63" s="674"/>
      <c r="C63" s="295" t="s">
        <v>409</v>
      </c>
      <c r="D63" s="123">
        <v>42666</v>
      </c>
      <c r="E63" s="123">
        <v>42673</v>
      </c>
      <c r="F63" s="123">
        <v>42473</v>
      </c>
      <c r="G63" s="123">
        <v>42476</v>
      </c>
      <c r="H63" s="123">
        <v>42525</v>
      </c>
      <c r="I63" s="285"/>
      <c r="J63" s="296">
        <v>220</v>
      </c>
      <c r="K63" s="58">
        <v>22</v>
      </c>
      <c r="L63" s="296">
        <v>3</v>
      </c>
      <c r="M63" s="58">
        <v>92</v>
      </c>
      <c r="N63" s="58">
        <v>3</v>
      </c>
      <c r="O63" s="285"/>
      <c r="P63" s="296">
        <v>39</v>
      </c>
      <c r="Q63" s="58">
        <v>30.9</v>
      </c>
      <c r="R63" s="296">
        <v>35.2</v>
      </c>
      <c r="S63" s="58">
        <v>5</v>
      </c>
      <c r="T63" s="58">
        <v>1</v>
      </c>
      <c r="U63" s="58">
        <v>1</v>
      </c>
      <c r="V63" s="58">
        <v>1</v>
      </c>
      <c r="W63" s="58"/>
      <c r="X63" s="58">
        <v>1</v>
      </c>
      <c r="Y63" s="296">
        <v>37.6</v>
      </c>
      <c r="Z63" s="58"/>
      <c r="AA63" s="58">
        <v>156.8</v>
      </c>
      <c r="AB63" s="58">
        <v>164.96</v>
      </c>
      <c r="AC63" s="58">
        <v>160.86</v>
      </c>
      <c r="AD63" s="58">
        <v>536.23</v>
      </c>
      <c r="AE63" s="335">
        <v>9.04</v>
      </c>
      <c r="AF63" s="58">
        <v>2.26</v>
      </c>
      <c r="AG63" s="58">
        <v>1</v>
      </c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707"/>
    </row>
    <row r="64" spans="1:46" ht="13.5" customHeight="1">
      <c r="A64" s="667"/>
      <c r="B64" s="674"/>
      <c r="C64" s="297" t="s">
        <v>403</v>
      </c>
      <c r="D64" s="123">
        <v>42672</v>
      </c>
      <c r="E64" s="123"/>
      <c r="F64" s="123"/>
      <c r="G64" s="123">
        <v>42481</v>
      </c>
      <c r="H64" s="123">
        <v>42528</v>
      </c>
      <c r="I64" s="285"/>
      <c r="J64" s="296">
        <v>222</v>
      </c>
      <c r="K64" s="58">
        <v>26.13</v>
      </c>
      <c r="L64" s="296">
        <v>3</v>
      </c>
      <c r="M64" s="58">
        <v>83</v>
      </c>
      <c r="N64" s="58"/>
      <c r="O64" s="285"/>
      <c r="P64" s="296">
        <v>41.7</v>
      </c>
      <c r="Q64" s="58">
        <v>48.42</v>
      </c>
      <c r="R64" s="296">
        <v>41.5</v>
      </c>
      <c r="S64" s="58"/>
      <c r="T64" s="58"/>
      <c r="U64" s="58"/>
      <c r="V64" s="58"/>
      <c r="W64" s="58"/>
      <c r="X64" s="296"/>
      <c r="Y64" s="296">
        <v>40.2</v>
      </c>
      <c r="Z64" s="58"/>
      <c r="AA64" s="58">
        <v>118.5</v>
      </c>
      <c r="AB64" s="58">
        <v>117.5</v>
      </c>
      <c r="AC64" s="58">
        <v>118</v>
      </c>
      <c r="AD64" s="58">
        <v>526.3</v>
      </c>
      <c r="AE64" s="335">
        <v>7.19</v>
      </c>
      <c r="AF64" s="58">
        <v>1.9</v>
      </c>
      <c r="AG64" s="58">
        <v>1</v>
      </c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707"/>
    </row>
    <row r="65" spans="1:46" ht="13.5" customHeight="1">
      <c r="A65" s="667"/>
      <c r="B65" s="674"/>
      <c r="C65" s="295" t="s">
        <v>427</v>
      </c>
      <c r="D65" s="123">
        <v>42668</v>
      </c>
      <c r="E65" s="123">
        <v>42679</v>
      </c>
      <c r="F65" s="123">
        <v>42481</v>
      </c>
      <c r="G65" s="123">
        <v>42484</v>
      </c>
      <c r="H65" s="123">
        <v>42525</v>
      </c>
      <c r="I65" s="285"/>
      <c r="J65" s="296">
        <v>222</v>
      </c>
      <c r="K65" s="58">
        <v>23.89</v>
      </c>
      <c r="L65" s="296">
        <v>3</v>
      </c>
      <c r="M65" s="58">
        <v>89</v>
      </c>
      <c r="N65" s="58">
        <v>3</v>
      </c>
      <c r="O65" s="285"/>
      <c r="P65" s="296">
        <v>43.62</v>
      </c>
      <c r="Q65" s="58">
        <v>31.97</v>
      </c>
      <c r="R65" s="296">
        <v>34.6</v>
      </c>
      <c r="S65" s="58">
        <v>5</v>
      </c>
      <c r="T65" s="58">
        <v>1</v>
      </c>
      <c r="U65" s="58">
        <v>1</v>
      </c>
      <c r="V65" s="58">
        <v>1</v>
      </c>
      <c r="W65" s="58">
        <v>0</v>
      </c>
      <c r="X65" s="58">
        <v>1</v>
      </c>
      <c r="Y65" s="296">
        <v>42.1</v>
      </c>
      <c r="Z65" s="58"/>
      <c r="AA65" s="58">
        <v>136.67</v>
      </c>
      <c r="AB65" s="58">
        <v>136.68</v>
      </c>
      <c r="AC65" s="58">
        <v>136.68</v>
      </c>
      <c r="AD65" s="58">
        <v>546.69</v>
      </c>
      <c r="AE65" s="335">
        <v>19.27</v>
      </c>
      <c r="AF65" s="58">
        <v>7.86</v>
      </c>
      <c r="AG65" s="58">
        <v>2</v>
      </c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707"/>
    </row>
    <row r="66" spans="1:46" ht="13.5" customHeight="1">
      <c r="A66" s="667"/>
      <c r="B66" s="674"/>
      <c r="C66" s="295" t="s">
        <v>406</v>
      </c>
      <c r="D66" s="123">
        <v>42673</v>
      </c>
      <c r="E66" s="123">
        <v>42680</v>
      </c>
      <c r="F66" s="123">
        <v>42480</v>
      </c>
      <c r="G66" s="123">
        <v>42482</v>
      </c>
      <c r="H66" s="123">
        <v>42527</v>
      </c>
      <c r="I66" s="285"/>
      <c r="J66" s="296">
        <v>214</v>
      </c>
      <c r="K66" s="58">
        <v>28.2</v>
      </c>
      <c r="L66" s="296">
        <v>3</v>
      </c>
      <c r="M66" s="58">
        <v>85</v>
      </c>
      <c r="N66" s="58">
        <v>2</v>
      </c>
      <c r="O66" s="285"/>
      <c r="P66" s="296">
        <v>45.8</v>
      </c>
      <c r="Q66" s="58">
        <v>35.18</v>
      </c>
      <c r="R66" s="296">
        <v>33.6</v>
      </c>
      <c r="S66" s="58">
        <v>5</v>
      </c>
      <c r="T66" s="58">
        <v>1</v>
      </c>
      <c r="U66" s="58">
        <v>1</v>
      </c>
      <c r="V66" s="58">
        <v>1</v>
      </c>
      <c r="W66" s="58"/>
      <c r="X66" s="58">
        <v>1</v>
      </c>
      <c r="Y66" s="296">
        <v>40.7</v>
      </c>
      <c r="Z66" s="58">
        <v>790</v>
      </c>
      <c r="AA66" s="58">
        <v>124.45</v>
      </c>
      <c r="AB66" s="58">
        <v>128.42</v>
      </c>
      <c r="AC66" s="58">
        <v>126.44</v>
      </c>
      <c r="AD66" s="58">
        <v>561.96</v>
      </c>
      <c r="AE66" s="335">
        <v>6.1</v>
      </c>
      <c r="AF66" s="58">
        <v>4.89</v>
      </c>
      <c r="AG66" s="58">
        <v>1</v>
      </c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707"/>
    </row>
    <row r="67" spans="1:46" ht="13.5" customHeight="1">
      <c r="A67" s="667"/>
      <c r="B67" s="674"/>
      <c r="C67" s="295" t="s">
        <v>405</v>
      </c>
      <c r="D67" s="123">
        <v>42674</v>
      </c>
      <c r="E67" s="123">
        <v>42687</v>
      </c>
      <c r="F67" s="123">
        <v>42480</v>
      </c>
      <c r="G67" s="123">
        <v>42482</v>
      </c>
      <c r="H67" s="123">
        <v>42525</v>
      </c>
      <c r="I67" s="285"/>
      <c r="J67" s="296">
        <v>218</v>
      </c>
      <c r="K67" s="58">
        <v>27.43</v>
      </c>
      <c r="L67" s="296">
        <v>3</v>
      </c>
      <c r="M67" s="58">
        <v>71.5</v>
      </c>
      <c r="N67" s="58">
        <v>1</v>
      </c>
      <c r="O67" s="285"/>
      <c r="P67" s="296">
        <v>34.29</v>
      </c>
      <c r="Q67" s="58">
        <v>40.72</v>
      </c>
      <c r="R67" s="296">
        <v>36.7</v>
      </c>
      <c r="S67" s="58">
        <v>5</v>
      </c>
      <c r="T67" s="58">
        <v>1</v>
      </c>
      <c r="U67" s="58">
        <v>1</v>
      </c>
      <c r="V67" s="58">
        <v>1</v>
      </c>
      <c r="W67" s="58"/>
      <c r="X67" s="58">
        <v>3</v>
      </c>
      <c r="Y67" s="296">
        <v>39</v>
      </c>
      <c r="Z67" s="58"/>
      <c r="AA67" s="58">
        <v>97.4</v>
      </c>
      <c r="AB67" s="58">
        <v>98.9</v>
      </c>
      <c r="AC67" s="58">
        <v>98.5</v>
      </c>
      <c r="AD67" s="58">
        <v>436.8</v>
      </c>
      <c r="AE67" s="335">
        <v>4.51</v>
      </c>
      <c r="AF67" s="58">
        <v>3.79</v>
      </c>
      <c r="AG67" s="58">
        <v>1</v>
      </c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707"/>
    </row>
    <row r="68" spans="1:46" ht="13.5" customHeight="1">
      <c r="A68" s="668"/>
      <c r="B68" s="674"/>
      <c r="C68" s="295" t="s">
        <v>128</v>
      </c>
      <c r="D68" s="58"/>
      <c r="E68" s="58"/>
      <c r="F68" s="58"/>
      <c r="G68" s="58"/>
      <c r="H68" s="58"/>
      <c r="I68" s="285"/>
      <c r="J68" s="286">
        <v>217.73</v>
      </c>
      <c r="K68" s="286">
        <v>23.46</v>
      </c>
      <c r="L68" s="286" t="s">
        <v>428</v>
      </c>
      <c r="M68" s="286">
        <v>83.16</v>
      </c>
      <c r="N68" s="286" t="s">
        <v>428</v>
      </c>
      <c r="O68" s="285"/>
      <c r="P68" s="286">
        <v>40.09</v>
      </c>
      <c r="Q68" s="286">
        <v>37.05</v>
      </c>
      <c r="R68" s="286">
        <v>35.49</v>
      </c>
      <c r="S68" s="58"/>
      <c r="T68" s="58"/>
      <c r="U68" s="58"/>
      <c r="V68" s="58"/>
      <c r="W68" s="58"/>
      <c r="X68" s="58"/>
      <c r="Y68" s="286">
        <v>40.9</v>
      </c>
      <c r="Z68" s="288">
        <v>792.4</v>
      </c>
      <c r="AA68" s="287"/>
      <c r="AB68" s="287"/>
      <c r="AC68" s="287"/>
      <c r="AD68" s="288">
        <v>536.65</v>
      </c>
      <c r="AE68" s="288">
        <v>10.68</v>
      </c>
      <c r="AF68" s="288">
        <v>2.9</v>
      </c>
      <c r="AG68" s="288">
        <v>1</v>
      </c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707"/>
    </row>
  </sheetData>
  <sheetProtection/>
  <mergeCells count="34">
    <mergeCell ref="AT3:AT35"/>
    <mergeCell ref="AT36:AT68"/>
    <mergeCell ref="U1:U2"/>
    <mergeCell ref="V1:V2"/>
    <mergeCell ref="W1:W2"/>
    <mergeCell ref="AJ1:AK1"/>
    <mergeCell ref="AL1:AM1"/>
    <mergeCell ref="AN1:AO1"/>
    <mergeCell ref="AA1:AC1"/>
    <mergeCell ref="AD1:AD2"/>
    <mergeCell ref="AE1:AE2"/>
    <mergeCell ref="AF1:AF2"/>
    <mergeCell ref="AG1:AG2"/>
    <mergeCell ref="A57:A68"/>
    <mergeCell ref="B24:B35"/>
    <mergeCell ref="B57:B68"/>
    <mergeCell ref="AT1:AT2"/>
    <mergeCell ref="X1:X2"/>
    <mergeCell ref="Y1:Y2"/>
    <mergeCell ref="Z1:Z2"/>
    <mergeCell ref="B3:B13"/>
    <mergeCell ref="B36:B46"/>
    <mergeCell ref="S1:S2"/>
    <mergeCell ref="T1:T2"/>
    <mergeCell ref="B14:B23"/>
    <mergeCell ref="B47:B56"/>
    <mergeCell ref="AP1:AQ1"/>
    <mergeCell ref="AR1:AS1"/>
    <mergeCell ref="AH1:AI1"/>
    <mergeCell ref="A3:A13"/>
    <mergeCell ref="A36:A46"/>
    <mergeCell ref="A14:A23"/>
    <mergeCell ref="A47:A56"/>
    <mergeCell ref="A24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2" max="2" width="12.57421875" style="0" customWidth="1"/>
    <col min="3" max="3" width="45.140625" style="0" customWidth="1"/>
  </cols>
  <sheetData>
    <row r="1" spans="1:3" ht="45" customHeight="1">
      <c r="A1" s="620" t="s">
        <v>584</v>
      </c>
      <c r="B1" s="621" t="s">
        <v>585</v>
      </c>
      <c r="C1" s="622" t="s">
        <v>591</v>
      </c>
    </row>
    <row r="2" spans="1:3" ht="18.75" customHeight="1">
      <c r="A2" s="710" t="s">
        <v>573</v>
      </c>
      <c r="B2" s="619" t="s">
        <v>574</v>
      </c>
      <c r="C2" s="602" t="s">
        <v>586</v>
      </c>
    </row>
    <row r="3" spans="1:3" ht="18.75" customHeight="1">
      <c r="A3" s="710"/>
      <c r="B3" s="619" t="s">
        <v>575</v>
      </c>
      <c r="C3" s="602" t="s">
        <v>586</v>
      </c>
    </row>
    <row r="4" spans="1:3" ht="18.75" customHeight="1">
      <c r="A4" s="710"/>
      <c r="B4" s="619" t="s">
        <v>576</v>
      </c>
      <c r="C4" s="602" t="s">
        <v>586</v>
      </c>
    </row>
    <row r="5" spans="1:3" ht="18.75" customHeight="1">
      <c r="A5" s="710"/>
      <c r="B5" s="619" t="s">
        <v>577</v>
      </c>
      <c r="C5" s="602" t="s">
        <v>586</v>
      </c>
    </row>
    <row r="6" spans="1:3" ht="18.75" customHeight="1">
      <c r="A6" s="619" t="s">
        <v>578</v>
      </c>
      <c r="B6" s="619" t="s">
        <v>579</v>
      </c>
      <c r="C6" s="602" t="s">
        <v>587</v>
      </c>
    </row>
    <row r="7" spans="1:3" ht="18.75" customHeight="1">
      <c r="A7" s="619" t="s">
        <v>580</v>
      </c>
      <c r="B7" s="619" t="s">
        <v>582</v>
      </c>
      <c r="C7" s="602" t="s">
        <v>588</v>
      </c>
    </row>
    <row r="8" spans="1:3" ht="18.75" customHeight="1">
      <c r="A8" s="619" t="s">
        <v>581</v>
      </c>
      <c r="B8" s="619" t="s">
        <v>583</v>
      </c>
      <c r="C8" s="602" t="s">
        <v>589</v>
      </c>
    </row>
  </sheetData>
  <sheetProtection/>
  <mergeCells count="1">
    <mergeCell ref="A2:A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P192"/>
  <sheetViews>
    <sheetView zoomScalePageLayoutView="0" workbookViewId="0" topLeftCell="B1">
      <selection activeCell="G10" sqref="G10"/>
    </sheetView>
  </sheetViews>
  <sheetFormatPr defaultColWidth="9.00390625" defaultRowHeight="15"/>
  <cols>
    <col min="1" max="1" width="3.57421875" style="496" customWidth="1"/>
    <col min="2" max="2" width="6.7109375" style="497" customWidth="1"/>
    <col min="3" max="3" width="7.28125" style="498" customWidth="1"/>
    <col min="4" max="4" width="4.8515625" style="499" customWidth="1"/>
    <col min="5" max="5" width="4.7109375" style="500" customWidth="1"/>
    <col min="6" max="6" width="7.421875" style="435" customWidth="1"/>
    <col min="7" max="7" width="6.8515625" style="437" customWidth="1"/>
    <col min="8" max="8" width="5.57421875" style="437" customWidth="1"/>
    <col min="9" max="9" width="4.7109375" style="496" customWidth="1"/>
    <col min="10" max="10" width="5.140625" style="501" customWidth="1"/>
    <col min="11" max="11" width="4.421875" style="496" customWidth="1"/>
    <col min="12" max="12" width="5.7109375" style="433" customWidth="1"/>
    <col min="13" max="13" width="6.57421875" style="434" customWidth="1"/>
    <col min="14" max="17" width="5.7109375" style="434" customWidth="1"/>
    <col min="18" max="18" width="5.421875" style="434" customWidth="1"/>
    <col min="19" max="19" width="4.421875" style="435" customWidth="1"/>
    <col min="20" max="20" width="5.140625" style="435" customWidth="1"/>
    <col min="21" max="21" width="4.7109375" style="435" customWidth="1"/>
    <col min="22" max="23" width="4.57421875" style="435" customWidth="1"/>
    <col min="24" max="25" width="4.140625" style="435" customWidth="1"/>
    <col min="26" max="26" width="4.57421875" style="435" customWidth="1"/>
    <col min="27" max="27" width="5.57421875" style="436" customWidth="1"/>
    <col min="28" max="28" width="6.140625" style="434" customWidth="1"/>
    <col min="29" max="29" width="6.140625" style="437" customWidth="1"/>
    <col min="30" max="31" width="6.140625" style="434" customWidth="1"/>
    <col min="32" max="40" width="6.00390625" style="434" customWidth="1"/>
    <col min="41" max="43" width="6.00390625" style="438" customWidth="1"/>
    <col min="44" max="47" width="3.7109375" style="423" customWidth="1"/>
    <col min="48" max="171" width="3.7109375" style="439" customWidth="1"/>
    <col min="207" max="207" width="2.421875" style="0" customWidth="1"/>
    <col min="208" max="208" width="5.421875" style="0" customWidth="1"/>
    <col min="209" max="209" width="0" style="0" hidden="1" customWidth="1"/>
    <col min="210" max="210" width="5.7109375" style="0" customWidth="1"/>
    <col min="211" max="212" width="3.7109375" style="0" customWidth="1"/>
    <col min="213" max="216" width="0" style="0" hidden="1" customWidth="1"/>
    <col min="217" max="217" width="5.7109375" style="0" customWidth="1"/>
    <col min="218" max="219" width="4.7109375" style="0" customWidth="1"/>
    <col min="220" max="220" width="3.8515625" style="0" customWidth="1"/>
    <col min="221" max="221" width="4.421875" style="0" customWidth="1"/>
    <col min="222" max="222" width="0" style="0" hidden="1" customWidth="1"/>
    <col min="223" max="223" width="2.57421875" style="0" customWidth="1"/>
    <col min="224" max="224" width="4.7109375" style="0" customWidth="1"/>
    <col min="225" max="228" width="4.8515625" style="0" customWidth="1"/>
    <col min="229" max="229" width="4.57421875" style="0" customWidth="1"/>
    <col min="230" max="238" width="3.57421875" style="0" customWidth="1"/>
    <col min="239" max="241" width="4.57421875" style="0" customWidth="1"/>
    <col min="242" max="242" width="0" style="0" hidden="1" customWidth="1"/>
    <col min="243" max="243" width="4.140625" style="0" customWidth="1"/>
    <col min="244" max="244" width="0" style="0" hidden="1" customWidth="1"/>
    <col min="245" max="245" width="4.7109375" style="0" customWidth="1"/>
    <col min="246" max="246" width="5.140625" style="0" customWidth="1"/>
    <col min="247" max="247" width="0" style="0" hidden="1" customWidth="1"/>
    <col min="248" max="248" width="4.7109375" style="0" customWidth="1"/>
    <col min="249" max="249" width="5.421875" style="0" customWidth="1"/>
    <col min="250" max="250" width="4.421875" style="0" customWidth="1"/>
    <col min="251" max="251" width="5.140625" style="0" customWidth="1"/>
    <col min="252" max="252" width="0" style="0" hidden="1" customWidth="1"/>
    <col min="253" max="253" width="5.57421875" style="0" customWidth="1"/>
    <col min="254" max="254" width="11.421875" style="0" customWidth="1"/>
    <col min="255" max="255" width="17.28125" style="0" customWidth="1"/>
    <col min="256" max="16384" width="0" style="0" hidden="1" customWidth="1"/>
  </cols>
  <sheetData>
    <row r="1" spans="2:47" s="341" customFormat="1" ht="32.25" customHeight="1" thickBot="1">
      <c r="B1" s="736" t="s">
        <v>515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342"/>
      <c r="AG1" s="342"/>
      <c r="AH1" s="342"/>
      <c r="AI1" s="342"/>
      <c r="AJ1" s="342"/>
      <c r="AK1" s="342"/>
      <c r="AL1" s="342"/>
      <c r="AM1" s="342"/>
      <c r="AN1" s="342"/>
      <c r="AO1" s="343"/>
      <c r="AP1" s="343"/>
      <c r="AQ1" s="343"/>
      <c r="AR1" s="345"/>
      <c r="AS1" s="345"/>
      <c r="AT1" s="345"/>
      <c r="AU1" s="345"/>
    </row>
    <row r="2" spans="1:63" s="346" customFormat="1" ht="30.75" customHeight="1" thickTop="1">
      <c r="A2" s="737" t="s">
        <v>418</v>
      </c>
      <c r="B2" s="739" t="s">
        <v>221</v>
      </c>
      <c r="C2" s="741" t="s">
        <v>433</v>
      </c>
      <c r="D2" s="743" t="s">
        <v>434</v>
      </c>
      <c r="E2" s="745" t="s">
        <v>435</v>
      </c>
      <c r="F2" s="751" t="s">
        <v>436</v>
      </c>
      <c r="G2" s="752"/>
      <c r="H2" s="752"/>
      <c r="I2" s="752"/>
      <c r="J2" s="753"/>
      <c r="K2" s="752"/>
      <c r="L2" s="754" t="s">
        <v>437</v>
      </c>
      <c r="M2" s="754"/>
      <c r="N2" s="754"/>
      <c r="O2" s="754"/>
      <c r="P2" s="754"/>
      <c r="Q2" s="754"/>
      <c r="R2" s="755" t="s">
        <v>197</v>
      </c>
      <c r="S2" s="755"/>
      <c r="T2" s="755" t="s">
        <v>199</v>
      </c>
      <c r="U2" s="755"/>
      <c r="V2" s="755" t="s">
        <v>198</v>
      </c>
      <c r="W2" s="755"/>
      <c r="X2" s="720" t="s">
        <v>438</v>
      </c>
      <c r="Y2" s="721"/>
      <c r="Z2" s="737" t="s">
        <v>439</v>
      </c>
      <c r="AA2" s="748" t="s">
        <v>440</v>
      </c>
      <c r="AB2" s="747" t="s">
        <v>441</v>
      </c>
      <c r="AC2" s="747"/>
      <c r="AD2" s="747"/>
      <c r="AE2" s="747"/>
      <c r="AF2" s="747"/>
      <c r="AG2" s="347"/>
      <c r="AH2" s="347"/>
      <c r="AI2" s="347"/>
      <c r="AJ2" s="347"/>
      <c r="AK2" s="347"/>
      <c r="AL2" s="347"/>
      <c r="AM2" s="347"/>
      <c r="AN2" s="347"/>
      <c r="AO2" s="347"/>
      <c r="AP2" s="343"/>
      <c r="AQ2" s="343"/>
      <c r="AR2" s="349"/>
      <c r="AS2" s="345"/>
      <c r="AT2" s="345"/>
      <c r="AU2" s="345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</row>
    <row r="3" spans="1:63" s="358" customFormat="1" ht="46.5" customHeight="1" thickBot="1">
      <c r="A3" s="738"/>
      <c r="B3" s="740"/>
      <c r="C3" s="742"/>
      <c r="D3" s="744"/>
      <c r="E3" s="746"/>
      <c r="F3" s="351" t="s">
        <v>442</v>
      </c>
      <c r="G3" s="352" t="s">
        <v>443</v>
      </c>
      <c r="H3" s="352" t="s">
        <v>444</v>
      </c>
      <c r="I3" s="353" t="s">
        <v>445</v>
      </c>
      <c r="J3" s="353" t="s">
        <v>446</v>
      </c>
      <c r="K3" s="354" t="s">
        <v>394</v>
      </c>
      <c r="L3" s="355" t="s">
        <v>447</v>
      </c>
      <c r="M3" s="356" t="s">
        <v>448</v>
      </c>
      <c r="N3" s="356" t="s">
        <v>449</v>
      </c>
      <c r="O3" s="356" t="s">
        <v>450</v>
      </c>
      <c r="P3" s="356" t="s">
        <v>451</v>
      </c>
      <c r="Q3" s="356" t="s">
        <v>452</v>
      </c>
      <c r="R3" s="357" t="s">
        <v>205</v>
      </c>
      <c r="S3" s="357" t="s">
        <v>453</v>
      </c>
      <c r="T3" s="357" t="s">
        <v>454</v>
      </c>
      <c r="U3" s="357" t="s">
        <v>455</v>
      </c>
      <c r="V3" s="357" t="s">
        <v>454</v>
      </c>
      <c r="W3" s="357" t="s">
        <v>453</v>
      </c>
      <c r="X3" s="357" t="s">
        <v>454</v>
      </c>
      <c r="Y3" s="357" t="s">
        <v>453</v>
      </c>
      <c r="Z3" s="750"/>
      <c r="AA3" s="749"/>
      <c r="AB3" s="356" t="s">
        <v>456</v>
      </c>
      <c r="AC3" s="359" t="s">
        <v>457</v>
      </c>
      <c r="AD3" s="356" t="s">
        <v>458</v>
      </c>
      <c r="AE3" s="359" t="s">
        <v>180</v>
      </c>
      <c r="AF3" s="356" t="s">
        <v>459</v>
      </c>
      <c r="AG3" s="347"/>
      <c r="AH3" s="347"/>
      <c r="AI3" s="347"/>
      <c r="AJ3" s="347"/>
      <c r="AK3" s="347"/>
      <c r="AL3" s="347"/>
      <c r="AM3" s="347"/>
      <c r="AN3" s="347"/>
      <c r="AO3" s="347"/>
      <c r="AP3" s="343"/>
      <c r="AQ3" s="343"/>
      <c r="AR3" s="360"/>
      <c r="AS3" s="345"/>
      <c r="AT3" s="345"/>
      <c r="AU3" s="345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</row>
    <row r="4" spans="1:172" s="368" customFormat="1" ht="20.25" customHeight="1">
      <c r="A4" s="702">
        <v>1</v>
      </c>
      <c r="B4" s="731" t="s">
        <v>460</v>
      </c>
      <c r="C4" s="298" t="s">
        <v>461</v>
      </c>
      <c r="D4" s="68" t="s">
        <v>462</v>
      </c>
      <c r="E4" s="68"/>
      <c r="F4" s="361">
        <v>493.48636363636365</v>
      </c>
      <c r="G4" s="362">
        <v>5.909724999756124</v>
      </c>
      <c r="H4" s="362"/>
      <c r="I4" s="363" t="s">
        <v>463</v>
      </c>
      <c r="J4" s="69" t="s">
        <v>464</v>
      </c>
      <c r="K4" s="298">
        <v>7</v>
      </c>
      <c r="L4" s="68">
        <v>772</v>
      </c>
      <c r="M4" s="303">
        <v>15.75</v>
      </c>
      <c r="N4" s="364">
        <v>34.1</v>
      </c>
      <c r="O4" s="364">
        <v>13.7</v>
      </c>
      <c r="P4" s="364">
        <v>68.7</v>
      </c>
      <c r="Q4" s="68">
        <v>86</v>
      </c>
      <c r="R4" s="365">
        <v>2.13</v>
      </c>
      <c r="S4" s="365" t="s">
        <v>465</v>
      </c>
      <c r="T4" s="365">
        <v>25.45</v>
      </c>
      <c r="U4" s="365" t="s">
        <v>465</v>
      </c>
      <c r="V4" s="365">
        <v>0</v>
      </c>
      <c r="W4" s="365" t="s">
        <v>466</v>
      </c>
      <c r="X4" s="365"/>
      <c r="Y4" s="366"/>
      <c r="Z4" s="367" t="s">
        <v>467</v>
      </c>
      <c r="AA4" s="369">
        <v>211.0909090909091</v>
      </c>
      <c r="AB4" s="370">
        <v>16.226363636363633</v>
      </c>
      <c r="AC4" s="370">
        <v>80.23636363636363</v>
      </c>
      <c r="AD4" s="370">
        <v>32.696363636363635</v>
      </c>
      <c r="AE4" s="370">
        <v>40.12545454545455</v>
      </c>
      <c r="AF4" s="370">
        <v>40.28727272727272</v>
      </c>
      <c r="AG4" s="371"/>
      <c r="AH4" s="371"/>
      <c r="AI4" s="371"/>
      <c r="AJ4" s="371"/>
      <c r="AK4" s="371"/>
      <c r="AL4" s="371"/>
      <c r="AM4" s="371"/>
      <c r="AN4" s="371"/>
      <c r="AO4" s="371"/>
      <c r="AP4" s="343"/>
      <c r="AQ4" s="343"/>
      <c r="AR4" s="372"/>
      <c r="AS4" s="345"/>
      <c r="AT4" s="345"/>
      <c r="AU4" s="345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73"/>
      <c r="BM4" s="373"/>
      <c r="BN4" s="373"/>
      <c r="BO4" s="373"/>
      <c r="BP4" s="373"/>
      <c r="BQ4" s="373"/>
      <c r="BR4" s="373"/>
      <c r="BS4" s="373"/>
      <c r="BT4" s="373"/>
      <c r="BU4" s="373"/>
      <c r="BV4" s="373"/>
      <c r="BW4" s="373"/>
      <c r="BX4" s="373"/>
      <c r="BY4" s="373"/>
      <c r="BZ4" s="373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373"/>
      <c r="CL4" s="373"/>
      <c r="CM4" s="373"/>
      <c r="CN4" s="373"/>
      <c r="CO4" s="373"/>
      <c r="CP4" s="373"/>
      <c r="CQ4" s="373"/>
      <c r="CR4" s="373"/>
      <c r="CS4" s="373"/>
      <c r="CT4" s="373"/>
      <c r="CU4" s="373"/>
      <c r="CV4" s="373"/>
      <c r="CW4" s="373"/>
      <c r="CX4" s="373"/>
      <c r="CY4" s="373"/>
      <c r="CZ4" s="373"/>
      <c r="DA4" s="373"/>
      <c r="DB4" s="373"/>
      <c r="DC4" s="373"/>
      <c r="DD4" s="373"/>
      <c r="DE4" s="373"/>
      <c r="DF4" s="373"/>
      <c r="DG4" s="373"/>
      <c r="DH4" s="373"/>
      <c r="DI4" s="373"/>
      <c r="DJ4" s="373"/>
      <c r="DK4" s="373"/>
      <c r="DL4" s="373"/>
      <c r="DM4" s="373"/>
      <c r="DN4" s="373"/>
      <c r="DO4" s="373"/>
      <c r="DP4" s="373"/>
      <c r="DQ4" s="373"/>
      <c r="DR4" s="373"/>
      <c r="DS4" s="373"/>
      <c r="DT4" s="373"/>
      <c r="DU4" s="373"/>
      <c r="DV4" s="373"/>
      <c r="DW4" s="373"/>
      <c r="DX4" s="373"/>
      <c r="DY4" s="373"/>
      <c r="DZ4" s="373"/>
      <c r="EA4" s="373"/>
      <c r="EB4" s="373"/>
      <c r="EC4" s="373"/>
      <c r="ED4" s="373"/>
      <c r="EE4" s="373"/>
      <c r="EF4" s="373"/>
      <c r="EG4" s="373"/>
      <c r="EH4" s="373"/>
      <c r="EI4" s="373"/>
      <c r="EJ4" s="373"/>
      <c r="EK4" s="373"/>
      <c r="EL4" s="373"/>
      <c r="EM4" s="373"/>
      <c r="EN4" s="373"/>
      <c r="EO4" s="373"/>
      <c r="EP4" s="373"/>
      <c r="EQ4" s="373"/>
      <c r="ER4" s="373"/>
      <c r="ES4" s="373"/>
      <c r="ET4" s="373"/>
      <c r="EU4" s="373"/>
      <c r="EV4" s="373"/>
      <c r="EW4" s="373"/>
      <c r="EX4" s="373"/>
      <c r="EY4" s="373"/>
      <c r="EZ4" s="373"/>
      <c r="FA4" s="373"/>
      <c r="FB4" s="373"/>
      <c r="FC4" s="373"/>
      <c r="FD4" s="373"/>
      <c r="FE4" s="373"/>
      <c r="FF4" s="373"/>
      <c r="FG4" s="373"/>
      <c r="FH4" s="373"/>
      <c r="FI4" s="373"/>
      <c r="FJ4" s="373"/>
      <c r="FK4" s="373"/>
      <c r="FL4" s="373"/>
      <c r="FM4" s="373"/>
      <c r="FN4" s="373"/>
      <c r="FO4" s="373"/>
      <c r="FP4" s="373"/>
    </row>
    <row r="5" spans="1:172" s="368" customFormat="1" ht="20.25" customHeight="1">
      <c r="A5" s="703"/>
      <c r="B5" s="732"/>
      <c r="C5" s="45" t="s">
        <v>468</v>
      </c>
      <c r="D5" s="165" t="s">
        <v>183</v>
      </c>
      <c r="E5" s="165" t="s">
        <v>469</v>
      </c>
      <c r="F5" s="47">
        <v>473.7627272727273</v>
      </c>
      <c r="G5" s="18">
        <v>6.602476772586136</v>
      </c>
      <c r="H5" s="18">
        <v>5.112426178720112</v>
      </c>
      <c r="I5" s="16" t="s">
        <v>470</v>
      </c>
      <c r="J5" s="14" t="s">
        <v>471</v>
      </c>
      <c r="K5" s="16">
        <v>1</v>
      </c>
      <c r="L5" s="375">
        <v>790</v>
      </c>
      <c r="M5" s="376">
        <v>16.38</v>
      </c>
      <c r="N5" s="377">
        <v>33.1</v>
      </c>
      <c r="O5" s="377">
        <v>20.6</v>
      </c>
      <c r="P5" s="377">
        <v>68.1</v>
      </c>
      <c r="Q5" s="377">
        <v>60.2</v>
      </c>
      <c r="R5" s="163">
        <v>1.75</v>
      </c>
      <c r="S5" s="163" t="s">
        <v>465</v>
      </c>
      <c r="T5" s="163">
        <v>22.5</v>
      </c>
      <c r="U5" s="163" t="s">
        <v>465</v>
      </c>
      <c r="V5" s="163">
        <v>1</v>
      </c>
      <c r="W5" s="163" t="s">
        <v>472</v>
      </c>
      <c r="X5" s="163">
        <v>32.3</v>
      </c>
      <c r="Y5" s="163" t="s">
        <v>473</v>
      </c>
      <c r="Z5" s="45" t="s">
        <v>467</v>
      </c>
      <c r="AA5" s="19">
        <v>205</v>
      </c>
      <c r="AB5" s="16">
        <v>15.81</v>
      </c>
      <c r="AC5" s="374">
        <v>85.93636363636364</v>
      </c>
      <c r="AD5" s="18">
        <v>31.35181818181818</v>
      </c>
      <c r="AE5" s="374">
        <v>37.808181818181815</v>
      </c>
      <c r="AF5" s="18">
        <v>41.55636363636364</v>
      </c>
      <c r="AG5" s="371"/>
      <c r="AH5" s="371"/>
      <c r="AI5" s="371"/>
      <c r="AJ5" s="371"/>
      <c r="AK5" s="371"/>
      <c r="AL5" s="371"/>
      <c r="AM5" s="371"/>
      <c r="AN5" s="371"/>
      <c r="AO5" s="371"/>
      <c r="AP5" s="343"/>
      <c r="AQ5" s="343"/>
      <c r="AR5" s="379"/>
      <c r="AS5" s="345"/>
      <c r="AT5" s="345"/>
      <c r="AU5" s="345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73"/>
      <c r="BM5" s="373"/>
      <c r="BN5" s="373"/>
      <c r="BO5" s="373"/>
      <c r="BP5" s="373"/>
      <c r="BQ5" s="373"/>
      <c r="BR5" s="373"/>
      <c r="BS5" s="373"/>
      <c r="BT5" s="373"/>
      <c r="BU5" s="373"/>
      <c r="BV5" s="373"/>
      <c r="BW5" s="373"/>
      <c r="BX5" s="373"/>
      <c r="BY5" s="373"/>
      <c r="BZ5" s="373"/>
      <c r="CA5" s="373"/>
      <c r="CB5" s="373"/>
      <c r="CC5" s="373"/>
      <c r="CD5" s="373"/>
      <c r="CE5" s="373"/>
      <c r="CF5" s="373"/>
      <c r="CG5" s="373"/>
      <c r="CH5" s="373"/>
      <c r="CI5" s="373"/>
      <c r="CJ5" s="373"/>
      <c r="CK5" s="373"/>
      <c r="CL5" s="373"/>
      <c r="CM5" s="373"/>
      <c r="CN5" s="373"/>
      <c r="CO5" s="373"/>
      <c r="CP5" s="373"/>
      <c r="CQ5" s="373"/>
      <c r="CR5" s="373"/>
      <c r="CS5" s="373"/>
      <c r="CT5" s="373"/>
      <c r="CU5" s="373"/>
      <c r="CV5" s="373"/>
      <c r="CW5" s="373"/>
      <c r="CX5" s="373"/>
      <c r="CY5" s="373"/>
      <c r="CZ5" s="373"/>
      <c r="DA5" s="373"/>
      <c r="DB5" s="373"/>
      <c r="DC5" s="373"/>
      <c r="DD5" s="373"/>
      <c r="DE5" s="373"/>
      <c r="DF5" s="373"/>
      <c r="DG5" s="373"/>
      <c r="DH5" s="373"/>
      <c r="DI5" s="373"/>
      <c r="DJ5" s="373"/>
      <c r="DK5" s="373"/>
      <c r="DL5" s="373"/>
      <c r="DM5" s="373"/>
      <c r="DN5" s="373"/>
      <c r="DO5" s="373"/>
      <c r="DP5" s="373"/>
      <c r="DQ5" s="373"/>
      <c r="DR5" s="373"/>
      <c r="DS5" s="373"/>
      <c r="DT5" s="373"/>
      <c r="DU5" s="373"/>
      <c r="DV5" s="373"/>
      <c r="DW5" s="373"/>
      <c r="DX5" s="373"/>
      <c r="DY5" s="373"/>
      <c r="DZ5" s="373"/>
      <c r="EA5" s="373"/>
      <c r="EB5" s="373"/>
      <c r="EC5" s="373"/>
      <c r="ED5" s="373"/>
      <c r="EE5" s="373"/>
      <c r="EF5" s="373"/>
      <c r="EG5" s="373"/>
      <c r="EH5" s="373"/>
      <c r="EI5" s="373"/>
      <c r="EJ5" s="373"/>
      <c r="EK5" s="373"/>
      <c r="EL5" s="373"/>
      <c r="EM5" s="373"/>
      <c r="EN5" s="373"/>
      <c r="EO5" s="373"/>
      <c r="EP5" s="373"/>
      <c r="EQ5" s="373"/>
      <c r="ER5" s="373"/>
      <c r="ES5" s="373"/>
      <c r="ET5" s="373"/>
      <c r="EU5" s="373"/>
      <c r="EV5" s="373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373"/>
      <c r="FJ5" s="373"/>
      <c r="FK5" s="373"/>
      <c r="FL5" s="373"/>
      <c r="FM5" s="373"/>
      <c r="FN5" s="373"/>
      <c r="FO5" s="373"/>
      <c r="FP5" s="373"/>
    </row>
    <row r="6" spans="1:172" s="385" customFormat="1" ht="20.25" customHeight="1" thickBot="1">
      <c r="A6" s="703"/>
      <c r="B6" s="732"/>
      <c r="C6" s="600" t="s">
        <v>590</v>
      </c>
      <c r="D6" s="27"/>
      <c r="E6" s="27"/>
      <c r="F6" s="380">
        <f>AVERAGE(F4:F5)</f>
        <v>483.62454545454545</v>
      </c>
      <c r="G6" s="381">
        <f>(F6-455.18)/455.18*100</f>
        <v>6.249076289499857</v>
      </c>
      <c r="H6" s="381"/>
      <c r="I6" s="382"/>
      <c r="J6" s="383"/>
      <c r="K6" s="209"/>
      <c r="L6" s="27">
        <f aca="true" t="shared" si="0" ref="L6:T6">AVERAGE(L4:L5)</f>
        <v>781</v>
      </c>
      <c r="M6" s="26">
        <f t="shared" si="0"/>
        <v>16.064999999999998</v>
      </c>
      <c r="N6" s="27">
        <f t="shared" si="0"/>
        <v>33.6</v>
      </c>
      <c r="O6" s="27">
        <f t="shared" si="0"/>
        <v>17.15</v>
      </c>
      <c r="P6" s="27">
        <f t="shared" si="0"/>
        <v>68.4</v>
      </c>
      <c r="Q6" s="27">
        <f t="shared" si="0"/>
        <v>73.1</v>
      </c>
      <c r="R6" s="27">
        <f t="shared" si="0"/>
        <v>1.94</v>
      </c>
      <c r="S6" s="209" t="s">
        <v>465</v>
      </c>
      <c r="T6" s="27">
        <f t="shared" si="0"/>
        <v>23.975</v>
      </c>
      <c r="U6" s="209"/>
      <c r="V6" s="211"/>
      <c r="W6" s="209"/>
      <c r="X6" s="211"/>
      <c r="Y6" s="209"/>
      <c r="Z6" s="78"/>
      <c r="AA6" s="55">
        <f>AVERAGE(AA4:AA5)</f>
        <v>208.04545454545456</v>
      </c>
      <c r="AB6" s="55">
        <f>AVERAGE(AB4:AB5)</f>
        <v>16.018181818181816</v>
      </c>
      <c r="AC6" s="55">
        <f>AVERAGE(AC4:AC5)</f>
        <v>83.08636363636364</v>
      </c>
      <c r="AD6" s="55">
        <f>AVERAGE(AD4:AD5)</f>
        <v>32.02409090909091</v>
      </c>
      <c r="AE6" s="55">
        <f>AVERAGE(AE4:AE5)</f>
        <v>38.966818181818184</v>
      </c>
      <c r="AF6" s="55">
        <f>AVERAGE(AF4:AF5)</f>
        <v>40.92181818181818</v>
      </c>
      <c r="AG6" s="371"/>
      <c r="AH6" s="371"/>
      <c r="AI6" s="371"/>
      <c r="AJ6" s="371"/>
      <c r="AK6" s="371"/>
      <c r="AL6" s="371"/>
      <c r="AM6" s="371"/>
      <c r="AN6" s="371"/>
      <c r="AO6" s="371"/>
      <c r="AP6" s="343"/>
      <c r="AQ6" s="343"/>
      <c r="AR6" s="372"/>
      <c r="AS6" s="345"/>
      <c r="AT6" s="345"/>
      <c r="AU6" s="345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88"/>
      <c r="BM6" s="388"/>
      <c r="BN6" s="388"/>
      <c r="BO6" s="388"/>
      <c r="BP6" s="388"/>
      <c r="BQ6" s="388"/>
      <c r="BR6" s="388"/>
      <c r="BS6" s="388"/>
      <c r="BT6" s="388"/>
      <c r="BU6" s="388"/>
      <c r="BV6" s="388"/>
      <c r="BW6" s="388"/>
      <c r="BX6" s="388"/>
      <c r="BY6" s="388"/>
      <c r="BZ6" s="388"/>
      <c r="CA6" s="388"/>
      <c r="CB6" s="388"/>
      <c r="CC6" s="388"/>
      <c r="CD6" s="388"/>
      <c r="CE6" s="388"/>
      <c r="CF6" s="388"/>
      <c r="CG6" s="388"/>
      <c r="CH6" s="388"/>
      <c r="CI6" s="388"/>
      <c r="CJ6" s="388"/>
      <c r="CK6" s="388"/>
      <c r="CL6" s="388"/>
      <c r="CM6" s="388"/>
      <c r="CN6" s="388"/>
      <c r="CO6" s="388"/>
      <c r="CP6" s="388"/>
      <c r="CQ6" s="388"/>
      <c r="CR6" s="388"/>
      <c r="CS6" s="388"/>
      <c r="CT6" s="388"/>
      <c r="CU6" s="388"/>
      <c r="CV6" s="388"/>
      <c r="CW6" s="388"/>
      <c r="CX6" s="388"/>
      <c r="CY6" s="388"/>
      <c r="CZ6" s="388"/>
      <c r="DA6" s="388"/>
      <c r="DB6" s="388"/>
      <c r="DC6" s="388"/>
      <c r="DD6" s="388"/>
      <c r="DE6" s="388"/>
      <c r="DF6" s="388"/>
      <c r="DG6" s="388"/>
      <c r="DH6" s="388"/>
      <c r="DI6" s="388"/>
      <c r="DJ6" s="388"/>
      <c r="DK6" s="388"/>
      <c r="DL6" s="388"/>
      <c r="DM6" s="388"/>
      <c r="DN6" s="388"/>
      <c r="DO6" s="388"/>
      <c r="DP6" s="388"/>
      <c r="DQ6" s="388"/>
      <c r="DR6" s="388"/>
      <c r="DS6" s="388"/>
      <c r="DT6" s="388"/>
      <c r="DU6" s="388"/>
      <c r="DV6" s="388"/>
      <c r="DW6" s="388"/>
      <c r="DX6" s="388"/>
      <c r="DY6" s="388"/>
      <c r="DZ6" s="388"/>
      <c r="EA6" s="388"/>
      <c r="EB6" s="388"/>
      <c r="EC6" s="388"/>
      <c r="ED6" s="388"/>
      <c r="EE6" s="388"/>
      <c r="EF6" s="388"/>
      <c r="EG6" s="388"/>
      <c r="EH6" s="388"/>
      <c r="EI6" s="388"/>
      <c r="EJ6" s="388"/>
      <c r="EK6" s="388"/>
      <c r="EL6" s="388"/>
      <c r="EM6" s="388"/>
      <c r="EN6" s="388"/>
      <c r="EO6" s="388"/>
      <c r="EP6" s="388"/>
      <c r="EQ6" s="388"/>
      <c r="ER6" s="388"/>
      <c r="ES6" s="388"/>
      <c r="ET6" s="388"/>
      <c r="EU6" s="388"/>
      <c r="EV6" s="388"/>
      <c r="EW6" s="388"/>
      <c r="EX6" s="388"/>
      <c r="EY6" s="388"/>
      <c r="EZ6" s="388"/>
      <c r="FA6" s="388"/>
      <c r="FB6" s="388"/>
      <c r="FC6" s="388"/>
      <c r="FD6" s="388"/>
      <c r="FE6" s="388"/>
      <c r="FF6" s="388"/>
      <c r="FG6" s="388"/>
      <c r="FH6" s="388"/>
      <c r="FI6" s="388"/>
      <c r="FJ6" s="388"/>
      <c r="FK6" s="388"/>
      <c r="FL6" s="388"/>
      <c r="FM6" s="388"/>
      <c r="FN6" s="388"/>
      <c r="FO6" s="388"/>
      <c r="FP6" s="388"/>
    </row>
    <row r="7" spans="1:172" s="392" customFormat="1" ht="20.25" customHeight="1" thickBot="1">
      <c r="A7" s="730"/>
      <c r="B7" s="733"/>
      <c r="C7" s="389" t="s">
        <v>474</v>
      </c>
      <c r="D7" s="386"/>
      <c r="E7" s="386"/>
      <c r="F7" s="391">
        <v>459.62</v>
      </c>
      <c r="H7" s="391">
        <v>3.91</v>
      </c>
      <c r="I7" s="387"/>
      <c r="J7" s="393"/>
      <c r="K7" s="390">
        <v>2</v>
      </c>
      <c r="L7" s="386"/>
      <c r="M7" s="386"/>
      <c r="N7" s="386"/>
      <c r="O7" s="386"/>
      <c r="P7" s="386"/>
      <c r="Q7" s="386"/>
      <c r="R7" s="394">
        <v>1.41</v>
      </c>
      <c r="S7" s="394" t="s">
        <v>465</v>
      </c>
      <c r="T7" s="394">
        <v>72.02</v>
      </c>
      <c r="U7" s="394" t="s">
        <v>473</v>
      </c>
      <c r="V7" s="394">
        <v>7</v>
      </c>
      <c r="W7" s="394" t="s">
        <v>473</v>
      </c>
      <c r="X7" s="395">
        <v>1</v>
      </c>
      <c r="Y7" s="395" t="s">
        <v>472</v>
      </c>
      <c r="Z7" s="396" t="s">
        <v>475</v>
      </c>
      <c r="AA7" s="397"/>
      <c r="AB7" s="397"/>
      <c r="AC7" s="397"/>
      <c r="AD7" s="397"/>
      <c r="AE7" s="397"/>
      <c r="AF7" s="397"/>
      <c r="AG7" s="371"/>
      <c r="AH7" s="371"/>
      <c r="AI7" s="371"/>
      <c r="AJ7" s="371"/>
      <c r="AK7" s="371"/>
      <c r="AL7" s="371"/>
      <c r="AM7" s="371"/>
      <c r="AN7" s="371"/>
      <c r="AO7" s="371"/>
      <c r="AP7" s="343"/>
      <c r="AQ7" s="343"/>
      <c r="AR7" s="399"/>
      <c r="AS7" s="345"/>
      <c r="AT7" s="345"/>
      <c r="AU7" s="345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400"/>
      <c r="BM7" s="400"/>
      <c r="BN7" s="400"/>
      <c r="BO7" s="400"/>
      <c r="BP7" s="400"/>
      <c r="BQ7" s="400"/>
      <c r="BR7" s="400"/>
      <c r="BS7" s="400"/>
      <c r="BT7" s="400"/>
      <c r="BU7" s="400"/>
      <c r="BV7" s="400"/>
      <c r="BW7" s="400"/>
      <c r="BX7" s="400"/>
      <c r="BY7" s="400"/>
      <c r="BZ7" s="400"/>
      <c r="CA7" s="400"/>
      <c r="CB7" s="400"/>
      <c r="CC7" s="400"/>
      <c r="CD7" s="400"/>
      <c r="CE7" s="400"/>
      <c r="CF7" s="400"/>
      <c r="CG7" s="400"/>
      <c r="CH7" s="400"/>
      <c r="CI7" s="400"/>
      <c r="CJ7" s="400"/>
      <c r="CK7" s="400"/>
      <c r="CL7" s="400"/>
      <c r="CM7" s="400"/>
      <c r="CN7" s="400"/>
      <c r="CO7" s="400"/>
      <c r="CP7" s="400"/>
      <c r="CQ7" s="400"/>
      <c r="CR7" s="400"/>
      <c r="CS7" s="400"/>
      <c r="CT7" s="400"/>
      <c r="CU7" s="400"/>
      <c r="CV7" s="400"/>
      <c r="CW7" s="400"/>
      <c r="CX7" s="400"/>
      <c r="CY7" s="400"/>
      <c r="CZ7" s="400"/>
      <c r="DA7" s="400"/>
      <c r="DB7" s="400"/>
      <c r="DC7" s="400"/>
      <c r="DD7" s="400"/>
      <c r="DE7" s="400"/>
      <c r="DF7" s="400"/>
      <c r="DG7" s="400"/>
      <c r="DH7" s="400"/>
      <c r="DI7" s="400"/>
      <c r="DJ7" s="400"/>
      <c r="DK7" s="400"/>
      <c r="DL7" s="400"/>
      <c r="DM7" s="400"/>
      <c r="DN7" s="400"/>
      <c r="DO7" s="400"/>
      <c r="DP7" s="400"/>
      <c r="DQ7" s="400"/>
      <c r="DR7" s="400"/>
      <c r="DS7" s="400"/>
      <c r="DT7" s="400"/>
      <c r="DU7" s="400"/>
      <c r="DV7" s="400"/>
      <c r="DW7" s="400"/>
      <c r="DX7" s="400"/>
      <c r="DY7" s="400"/>
      <c r="DZ7" s="400"/>
      <c r="EA7" s="400"/>
      <c r="EB7" s="400"/>
      <c r="EC7" s="400"/>
      <c r="ED7" s="400"/>
      <c r="EE7" s="400"/>
      <c r="EF7" s="400"/>
      <c r="EG7" s="400"/>
      <c r="EH7" s="400"/>
      <c r="EI7" s="400"/>
      <c r="EJ7" s="400"/>
      <c r="EK7" s="400"/>
      <c r="EL7" s="400"/>
      <c r="EM7" s="400"/>
      <c r="EN7" s="400"/>
      <c r="EO7" s="400"/>
      <c r="EP7" s="400"/>
      <c r="EQ7" s="400"/>
      <c r="ER7" s="400"/>
      <c r="ES7" s="400"/>
      <c r="ET7" s="400"/>
      <c r="EU7" s="400"/>
      <c r="EV7" s="400"/>
      <c r="EW7" s="400"/>
      <c r="EX7" s="400"/>
      <c r="EY7" s="400"/>
      <c r="EZ7" s="400"/>
      <c r="FA7" s="400"/>
      <c r="FB7" s="400"/>
      <c r="FC7" s="400"/>
      <c r="FD7" s="400"/>
      <c r="FE7" s="400"/>
      <c r="FF7" s="400"/>
      <c r="FG7" s="400"/>
      <c r="FH7" s="400"/>
      <c r="FI7" s="400"/>
      <c r="FJ7" s="400"/>
      <c r="FK7" s="400"/>
      <c r="FL7" s="400"/>
      <c r="FM7" s="400"/>
      <c r="FN7" s="400"/>
      <c r="FO7" s="400"/>
      <c r="FP7" s="400"/>
    </row>
    <row r="8" spans="1:172" s="411" customFormat="1" ht="20.25" customHeight="1">
      <c r="A8" s="734">
        <v>2</v>
      </c>
      <c r="B8" s="735" t="s">
        <v>476</v>
      </c>
      <c r="C8" s="595" t="s">
        <v>461</v>
      </c>
      <c r="D8" s="402" t="s">
        <v>477</v>
      </c>
      <c r="E8" s="402"/>
      <c r="F8" s="403">
        <v>499.20390909090906</v>
      </c>
      <c r="G8" s="404">
        <v>7.136797744588278</v>
      </c>
      <c r="H8" s="404"/>
      <c r="I8" s="405" t="s">
        <v>463</v>
      </c>
      <c r="J8" s="406" t="s">
        <v>464</v>
      </c>
      <c r="K8" s="401">
        <v>4</v>
      </c>
      <c r="L8" s="402">
        <v>796</v>
      </c>
      <c r="M8" s="402">
        <v>14.32</v>
      </c>
      <c r="N8" s="407">
        <v>30.9</v>
      </c>
      <c r="O8" s="407">
        <v>5.3</v>
      </c>
      <c r="P8" s="407">
        <v>65.9</v>
      </c>
      <c r="Q8" s="402">
        <v>55</v>
      </c>
      <c r="R8" s="408">
        <v>1.77</v>
      </c>
      <c r="S8" s="408" t="s">
        <v>465</v>
      </c>
      <c r="T8" s="408">
        <v>27.5</v>
      </c>
      <c r="U8" s="408" t="s">
        <v>465</v>
      </c>
      <c r="V8" s="408">
        <v>5</v>
      </c>
      <c r="W8" s="408" t="s">
        <v>478</v>
      </c>
      <c r="X8" s="408"/>
      <c r="Y8" s="409"/>
      <c r="Z8" s="410" t="s">
        <v>479</v>
      </c>
      <c r="AA8" s="412">
        <v>210.9090909090909</v>
      </c>
      <c r="AB8" s="413">
        <v>15.806363636363637</v>
      </c>
      <c r="AC8" s="413">
        <v>80.47272727272728</v>
      </c>
      <c r="AD8" s="413">
        <v>33.9390909090909</v>
      </c>
      <c r="AE8" s="413">
        <v>38.1709090909091</v>
      </c>
      <c r="AF8" s="413">
        <v>42.63090909090909</v>
      </c>
      <c r="AG8" s="371"/>
      <c r="AH8" s="371"/>
      <c r="AI8" s="371"/>
      <c r="AJ8" s="371"/>
      <c r="AK8" s="371"/>
      <c r="AL8" s="371"/>
      <c r="AM8" s="371"/>
      <c r="AN8" s="371"/>
      <c r="AO8" s="371"/>
      <c r="AP8" s="343"/>
      <c r="AQ8" s="343"/>
      <c r="AR8" s="414"/>
      <c r="AS8" s="345"/>
      <c r="AT8" s="345"/>
      <c r="AU8" s="345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415"/>
      <c r="BM8" s="415"/>
      <c r="BN8" s="415"/>
      <c r="BO8" s="415"/>
      <c r="BP8" s="415"/>
      <c r="BQ8" s="415"/>
      <c r="BR8" s="415"/>
      <c r="BS8" s="415"/>
      <c r="BT8" s="415"/>
      <c r="BU8" s="415"/>
      <c r="BV8" s="415"/>
      <c r="BW8" s="415"/>
      <c r="BX8" s="415"/>
      <c r="BY8" s="415"/>
      <c r="BZ8" s="415"/>
      <c r="CA8" s="415"/>
      <c r="CB8" s="415"/>
      <c r="CC8" s="415"/>
      <c r="CD8" s="415"/>
      <c r="CE8" s="415"/>
      <c r="CF8" s="415"/>
      <c r="CG8" s="415"/>
      <c r="CH8" s="415"/>
      <c r="CI8" s="415"/>
      <c r="CJ8" s="415"/>
      <c r="CK8" s="415"/>
      <c r="CL8" s="415"/>
      <c r="CM8" s="415"/>
      <c r="CN8" s="415"/>
      <c r="CO8" s="415"/>
      <c r="CP8" s="415"/>
      <c r="CQ8" s="415"/>
      <c r="CR8" s="415"/>
      <c r="CS8" s="415"/>
      <c r="CT8" s="415"/>
      <c r="CU8" s="415"/>
      <c r="CV8" s="415"/>
      <c r="CW8" s="415"/>
      <c r="CX8" s="415"/>
      <c r="CY8" s="415"/>
      <c r="CZ8" s="415"/>
      <c r="DA8" s="415"/>
      <c r="DB8" s="415"/>
      <c r="DC8" s="415"/>
      <c r="DD8" s="415"/>
      <c r="DE8" s="415"/>
      <c r="DF8" s="415"/>
      <c r="DG8" s="415"/>
      <c r="DH8" s="415"/>
      <c r="DI8" s="415"/>
      <c r="DJ8" s="415"/>
      <c r="DK8" s="415"/>
      <c r="DL8" s="415"/>
      <c r="DM8" s="415"/>
      <c r="DN8" s="415"/>
      <c r="DO8" s="415"/>
      <c r="DP8" s="415"/>
      <c r="DQ8" s="415"/>
      <c r="DR8" s="415"/>
      <c r="DS8" s="415"/>
      <c r="DT8" s="415"/>
      <c r="DU8" s="415"/>
      <c r="DV8" s="415"/>
      <c r="DW8" s="415"/>
      <c r="DX8" s="415"/>
      <c r="DY8" s="415"/>
      <c r="DZ8" s="415"/>
      <c r="EA8" s="415"/>
      <c r="EB8" s="415"/>
      <c r="EC8" s="415"/>
      <c r="ED8" s="415"/>
      <c r="EE8" s="415"/>
      <c r="EF8" s="415"/>
      <c r="EG8" s="415"/>
      <c r="EH8" s="415"/>
      <c r="EI8" s="415"/>
      <c r="EJ8" s="415"/>
      <c r="EK8" s="415"/>
      <c r="EL8" s="415"/>
      <c r="EM8" s="415"/>
      <c r="EN8" s="415"/>
      <c r="EO8" s="415"/>
      <c r="EP8" s="415"/>
      <c r="EQ8" s="415"/>
      <c r="ER8" s="415"/>
      <c r="ES8" s="415"/>
      <c r="ET8" s="415"/>
      <c r="EU8" s="415"/>
      <c r="EV8" s="415"/>
      <c r="EW8" s="415"/>
      <c r="EX8" s="415"/>
      <c r="EY8" s="415"/>
      <c r="EZ8" s="415"/>
      <c r="FA8" s="415"/>
      <c r="FB8" s="415"/>
      <c r="FC8" s="415"/>
      <c r="FD8" s="415"/>
      <c r="FE8" s="415"/>
      <c r="FF8" s="415"/>
      <c r="FG8" s="415"/>
      <c r="FH8" s="415"/>
      <c r="FI8" s="415"/>
      <c r="FJ8" s="415"/>
      <c r="FK8" s="415"/>
      <c r="FL8" s="415"/>
      <c r="FM8" s="415"/>
      <c r="FN8" s="415"/>
      <c r="FO8" s="415"/>
      <c r="FP8" s="415"/>
    </row>
    <row r="9" spans="1:172" s="368" customFormat="1" ht="20.25" customHeight="1">
      <c r="A9" s="703"/>
      <c r="B9" s="732"/>
      <c r="C9" s="45" t="s">
        <v>468</v>
      </c>
      <c r="D9" s="165" t="s">
        <v>159</v>
      </c>
      <c r="E9" s="165" t="s">
        <v>480</v>
      </c>
      <c r="F9" s="40">
        <v>468.6063636363637</v>
      </c>
      <c r="G9" s="18">
        <v>5.44223114089458</v>
      </c>
      <c r="H9" s="18">
        <v>3.9683980378868657</v>
      </c>
      <c r="I9" s="16" t="s">
        <v>470</v>
      </c>
      <c r="J9" s="14" t="s">
        <v>481</v>
      </c>
      <c r="K9" s="16">
        <v>3</v>
      </c>
      <c r="L9" s="375">
        <v>794</v>
      </c>
      <c r="M9" s="376">
        <v>15.04</v>
      </c>
      <c r="N9" s="377">
        <v>32.5</v>
      </c>
      <c r="O9" s="377">
        <v>12.7</v>
      </c>
      <c r="P9" s="377">
        <v>65.5</v>
      </c>
      <c r="Q9" s="377">
        <v>58.9</v>
      </c>
      <c r="R9" s="163">
        <v>2.11</v>
      </c>
      <c r="S9" s="163" t="s">
        <v>465</v>
      </c>
      <c r="T9" s="163">
        <v>22.56</v>
      </c>
      <c r="U9" s="163" t="s">
        <v>465</v>
      </c>
      <c r="V9" s="163">
        <v>1</v>
      </c>
      <c r="W9" s="163" t="s">
        <v>472</v>
      </c>
      <c r="X9" s="163">
        <v>22.3</v>
      </c>
      <c r="Y9" s="163" t="s">
        <v>478</v>
      </c>
      <c r="Z9" s="45" t="s">
        <v>467</v>
      </c>
      <c r="AA9" s="19">
        <v>204</v>
      </c>
      <c r="AB9" s="16">
        <v>15.6</v>
      </c>
      <c r="AC9" s="374">
        <v>85.49999999999999</v>
      </c>
      <c r="AD9" s="18">
        <v>32.155454545454546</v>
      </c>
      <c r="AE9" s="374">
        <v>36.349090909090904</v>
      </c>
      <c r="AF9" s="18">
        <v>41.17000000000001</v>
      </c>
      <c r="AG9" s="371"/>
      <c r="AH9" s="371"/>
      <c r="AI9" s="371"/>
      <c r="AJ9" s="371"/>
      <c r="AK9" s="371"/>
      <c r="AL9" s="371"/>
      <c r="AM9" s="371"/>
      <c r="AN9" s="371"/>
      <c r="AO9" s="371"/>
      <c r="AP9" s="343"/>
      <c r="AQ9" s="343"/>
      <c r="AR9" s="379"/>
      <c r="AS9" s="345"/>
      <c r="AT9" s="345"/>
      <c r="AU9" s="345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  <c r="DQ9" s="373"/>
      <c r="DR9" s="373"/>
      <c r="DS9" s="373"/>
      <c r="DT9" s="373"/>
      <c r="DU9" s="373"/>
      <c r="DV9" s="373"/>
      <c r="DW9" s="373"/>
      <c r="DX9" s="373"/>
      <c r="DY9" s="373"/>
      <c r="DZ9" s="373"/>
      <c r="EA9" s="373"/>
      <c r="EB9" s="373"/>
      <c r="EC9" s="373"/>
      <c r="ED9" s="373"/>
      <c r="EE9" s="373"/>
      <c r="EF9" s="373"/>
      <c r="EG9" s="373"/>
      <c r="EH9" s="373"/>
      <c r="EI9" s="373"/>
      <c r="EJ9" s="373"/>
      <c r="EK9" s="373"/>
      <c r="EL9" s="373"/>
      <c r="EM9" s="373"/>
      <c r="EN9" s="373"/>
      <c r="EO9" s="373"/>
      <c r="EP9" s="373"/>
      <c r="EQ9" s="373"/>
      <c r="ER9" s="373"/>
      <c r="ES9" s="373"/>
      <c r="ET9" s="373"/>
      <c r="EU9" s="373"/>
      <c r="EV9" s="373"/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3"/>
      <c r="FL9" s="373"/>
      <c r="FM9" s="373"/>
      <c r="FN9" s="373"/>
      <c r="FO9" s="373"/>
      <c r="FP9" s="373"/>
    </row>
    <row r="10" spans="1:172" s="392" customFormat="1" ht="20.25" customHeight="1" thickBot="1">
      <c r="A10" s="703"/>
      <c r="B10" s="732"/>
      <c r="C10" s="600" t="s">
        <v>590</v>
      </c>
      <c r="D10" s="27"/>
      <c r="E10" s="27"/>
      <c r="F10" s="380">
        <f>AVERAGE(F8:F9)</f>
        <v>483.9051363636364</v>
      </c>
      <c r="G10" s="381">
        <f>(F10-455.18)/455.18*100</f>
        <v>6.310720234552575</v>
      </c>
      <c r="H10" s="381"/>
      <c r="I10" s="382"/>
      <c r="J10" s="383"/>
      <c r="K10" s="209"/>
      <c r="L10" s="27">
        <f aca="true" t="shared" si="1" ref="L10:R10">AVERAGE(L8:L9)</f>
        <v>795</v>
      </c>
      <c r="M10" s="27">
        <f t="shared" si="1"/>
        <v>14.68</v>
      </c>
      <c r="N10" s="27">
        <f t="shared" si="1"/>
        <v>31.7</v>
      </c>
      <c r="O10" s="27">
        <f t="shared" si="1"/>
        <v>9</v>
      </c>
      <c r="P10" s="27">
        <f t="shared" si="1"/>
        <v>65.7</v>
      </c>
      <c r="Q10" s="27">
        <f t="shared" si="1"/>
        <v>56.95</v>
      </c>
      <c r="R10" s="27">
        <f t="shared" si="1"/>
        <v>1.94</v>
      </c>
      <c r="S10" s="209"/>
      <c r="T10" s="27">
        <f>AVERAGE(T8:T9)</f>
        <v>25.03</v>
      </c>
      <c r="U10" s="209"/>
      <c r="V10" s="211"/>
      <c r="W10" s="211"/>
      <c r="X10" s="211"/>
      <c r="Y10" s="209"/>
      <c r="Z10" s="78"/>
      <c r="AA10" s="55">
        <f>AVERAGE(AA8:AA9)</f>
        <v>207.45454545454544</v>
      </c>
      <c r="AB10" s="55">
        <f>AVERAGE(AB8:AB9)</f>
        <v>15.703181818181818</v>
      </c>
      <c r="AC10" s="55">
        <f>AVERAGE(AC8:AC9)</f>
        <v>82.98636363636363</v>
      </c>
      <c r="AD10" s="55">
        <f>AVERAGE(AD8:AD9)</f>
        <v>33.04727272727273</v>
      </c>
      <c r="AE10" s="55">
        <f>AVERAGE(AE8:AE9)</f>
        <v>37.260000000000005</v>
      </c>
      <c r="AF10" s="55">
        <f>AVERAGE(AF8:AF9)</f>
        <v>41.90045454545455</v>
      </c>
      <c r="AG10" s="371"/>
      <c r="AH10" s="371"/>
      <c r="AI10" s="371"/>
      <c r="AJ10" s="371"/>
      <c r="AK10" s="371"/>
      <c r="AL10" s="371"/>
      <c r="AM10" s="371"/>
      <c r="AN10" s="371"/>
      <c r="AO10" s="371"/>
      <c r="AP10" s="343"/>
      <c r="AQ10" s="343"/>
      <c r="AR10" s="372"/>
      <c r="AS10" s="345"/>
      <c r="AT10" s="345"/>
      <c r="AU10" s="345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400"/>
      <c r="BM10" s="400"/>
      <c r="BN10" s="400"/>
      <c r="BO10" s="400"/>
      <c r="BP10" s="400"/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  <c r="CM10" s="400"/>
      <c r="CN10" s="400"/>
      <c r="CO10" s="400"/>
      <c r="CP10" s="400"/>
      <c r="CQ10" s="400"/>
      <c r="CR10" s="400"/>
      <c r="CS10" s="400"/>
      <c r="CT10" s="400"/>
      <c r="CU10" s="400"/>
      <c r="CV10" s="400"/>
      <c r="CW10" s="400"/>
      <c r="CX10" s="400"/>
      <c r="CY10" s="400"/>
      <c r="CZ10" s="400"/>
      <c r="DA10" s="400"/>
      <c r="DB10" s="400"/>
      <c r="DC10" s="400"/>
      <c r="DD10" s="400"/>
      <c r="DE10" s="400"/>
      <c r="DF10" s="400"/>
      <c r="DG10" s="400"/>
      <c r="DH10" s="400"/>
      <c r="DI10" s="400"/>
      <c r="DJ10" s="400"/>
      <c r="DK10" s="400"/>
      <c r="DL10" s="400"/>
      <c r="DM10" s="400"/>
      <c r="DN10" s="400"/>
      <c r="DO10" s="400"/>
      <c r="DP10" s="400"/>
      <c r="DQ10" s="400"/>
      <c r="DR10" s="400"/>
      <c r="DS10" s="400"/>
      <c r="DT10" s="400"/>
      <c r="DU10" s="400"/>
      <c r="DV10" s="400"/>
      <c r="DW10" s="400"/>
      <c r="DX10" s="400"/>
      <c r="DY10" s="400"/>
      <c r="DZ10" s="400"/>
      <c r="EA10" s="400"/>
      <c r="EB10" s="400"/>
      <c r="EC10" s="400"/>
      <c r="ED10" s="400"/>
      <c r="EE10" s="400"/>
      <c r="EF10" s="400"/>
      <c r="EG10" s="400"/>
      <c r="EH10" s="400"/>
      <c r="EI10" s="400"/>
      <c r="EJ10" s="400"/>
      <c r="EK10" s="400"/>
      <c r="EL10" s="400"/>
      <c r="EM10" s="400"/>
      <c r="EN10" s="400"/>
      <c r="EO10" s="400"/>
      <c r="EP10" s="400"/>
      <c r="EQ10" s="400"/>
      <c r="ER10" s="400"/>
      <c r="ES10" s="400"/>
      <c r="ET10" s="400"/>
      <c r="EU10" s="400"/>
      <c r="EV10" s="400"/>
      <c r="EW10" s="400"/>
      <c r="EX10" s="400"/>
      <c r="EY10" s="400"/>
      <c r="EZ10" s="400"/>
      <c r="FA10" s="400"/>
      <c r="FB10" s="400"/>
      <c r="FC10" s="400"/>
      <c r="FD10" s="400"/>
      <c r="FE10" s="400"/>
      <c r="FF10" s="400"/>
      <c r="FG10" s="400"/>
      <c r="FH10" s="400"/>
      <c r="FI10" s="400"/>
      <c r="FJ10" s="400"/>
      <c r="FK10" s="400"/>
      <c r="FL10" s="400"/>
      <c r="FM10" s="400"/>
      <c r="FN10" s="400"/>
      <c r="FO10" s="400"/>
      <c r="FP10" s="400"/>
    </row>
    <row r="11" spans="1:172" s="392" customFormat="1" ht="20.25" customHeight="1" thickBot="1">
      <c r="A11" s="730"/>
      <c r="B11" s="733"/>
      <c r="C11" s="389" t="s">
        <v>474</v>
      </c>
      <c r="D11" s="386"/>
      <c r="E11" s="386"/>
      <c r="F11" s="391">
        <v>464.71</v>
      </c>
      <c r="H11" s="391">
        <v>5.06</v>
      </c>
      <c r="I11" s="387"/>
      <c r="J11" s="393"/>
      <c r="K11" s="390">
        <v>1</v>
      </c>
      <c r="L11" s="386"/>
      <c r="M11" s="386"/>
      <c r="N11" s="386"/>
      <c r="O11" s="386"/>
      <c r="P11" s="386"/>
      <c r="Q11" s="386"/>
      <c r="R11" s="394">
        <v>1.76</v>
      </c>
      <c r="S11" s="394" t="s">
        <v>465</v>
      </c>
      <c r="T11" s="394">
        <v>76.19</v>
      </c>
      <c r="U11" s="394" t="s">
        <v>473</v>
      </c>
      <c r="V11" s="394">
        <v>7</v>
      </c>
      <c r="W11" s="394" t="s">
        <v>473</v>
      </c>
      <c r="X11" s="395">
        <v>65.7</v>
      </c>
      <c r="Y11" s="395" t="s">
        <v>483</v>
      </c>
      <c r="Z11" s="396" t="s">
        <v>475</v>
      </c>
      <c r="AA11" s="397"/>
      <c r="AB11" s="397"/>
      <c r="AC11" s="397"/>
      <c r="AD11" s="397"/>
      <c r="AE11" s="397"/>
      <c r="AF11" s="397"/>
      <c r="AG11" s="371"/>
      <c r="AH11" s="371"/>
      <c r="AI11" s="371"/>
      <c r="AJ11" s="371"/>
      <c r="AK11" s="371"/>
      <c r="AL11" s="371"/>
      <c r="AM11" s="371"/>
      <c r="AN11" s="371"/>
      <c r="AO11" s="371"/>
      <c r="AP11" s="343"/>
      <c r="AQ11" s="343"/>
      <c r="AR11" s="399"/>
      <c r="AS11" s="345"/>
      <c r="AT11" s="345"/>
      <c r="AU11" s="345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400"/>
      <c r="BM11" s="400"/>
      <c r="BN11" s="400"/>
      <c r="BO11" s="400"/>
      <c r="BP11" s="400"/>
      <c r="BQ11" s="400"/>
      <c r="BR11" s="400"/>
      <c r="BS11" s="400"/>
      <c r="BT11" s="400"/>
      <c r="BU11" s="400"/>
      <c r="BV11" s="400"/>
      <c r="BW11" s="400"/>
      <c r="BX11" s="400"/>
      <c r="BY11" s="400"/>
      <c r="BZ11" s="400"/>
      <c r="CA11" s="400"/>
      <c r="CB11" s="400"/>
      <c r="CC11" s="400"/>
      <c r="CD11" s="400"/>
      <c r="CE11" s="400"/>
      <c r="CF11" s="400"/>
      <c r="CG11" s="400"/>
      <c r="CH11" s="400"/>
      <c r="CI11" s="400"/>
      <c r="CJ11" s="400"/>
      <c r="CK11" s="400"/>
      <c r="CL11" s="400"/>
      <c r="CM11" s="400"/>
      <c r="CN11" s="400"/>
      <c r="CO11" s="400"/>
      <c r="CP11" s="400"/>
      <c r="CQ11" s="400"/>
      <c r="CR11" s="400"/>
      <c r="CS11" s="400"/>
      <c r="CT11" s="400"/>
      <c r="CU11" s="400"/>
      <c r="CV11" s="400"/>
      <c r="CW11" s="400"/>
      <c r="CX11" s="400"/>
      <c r="CY11" s="400"/>
      <c r="CZ11" s="400"/>
      <c r="DA11" s="400"/>
      <c r="DB11" s="400"/>
      <c r="DC11" s="400"/>
      <c r="DD11" s="400"/>
      <c r="DE11" s="400"/>
      <c r="DF11" s="400"/>
      <c r="DG11" s="400"/>
      <c r="DH11" s="400"/>
      <c r="DI11" s="400"/>
      <c r="DJ11" s="400"/>
      <c r="DK11" s="400"/>
      <c r="DL11" s="400"/>
      <c r="DM11" s="400"/>
      <c r="DN11" s="400"/>
      <c r="DO11" s="400"/>
      <c r="DP11" s="400"/>
      <c r="DQ11" s="400"/>
      <c r="DR11" s="400"/>
      <c r="DS11" s="400"/>
      <c r="DT11" s="400"/>
      <c r="DU11" s="400"/>
      <c r="DV11" s="400"/>
      <c r="DW11" s="400"/>
      <c r="DX11" s="400"/>
      <c r="DY11" s="400"/>
      <c r="DZ11" s="400"/>
      <c r="EA11" s="400"/>
      <c r="EB11" s="400"/>
      <c r="EC11" s="400"/>
      <c r="ED11" s="400"/>
      <c r="EE11" s="400"/>
      <c r="EF11" s="400"/>
      <c r="EG11" s="400"/>
      <c r="EH11" s="400"/>
      <c r="EI11" s="400"/>
      <c r="EJ11" s="400"/>
      <c r="EK11" s="400"/>
      <c r="EL11" s="400"/>
      <c r="EM11" s="400"/>
      <c r="EN11" s="400"/>
      <c r="EO11" s="400"/>
      <c r="EP11" s="400"/>
      <c r="EQ11" s="400"/>
      <c r="ER11" s="400"/>
      <c r="ES11" s="400"/>
      <c r="ET11" s="400"/>
      <c r="EU11" s="400"/>
      <c r="EV11" s="400"/>
      <c r="EW11" s="400"/>
      <c r="EX11" s="400"/>
      <c r="EY11" s="400"/>
      <c r="EZ11" s="400"/>
      <c r="FA11" s="400"/>
      <c r="FB11" s="400"/>
      <c r="FC11" s="400"/>
      <c r="FD11" s="400"/>
      <c r="FE11" s="400"/>
      <c r="FF11" s="400"/>
      <c r="FG11" s="400"/>
      <c r="FH11" s="400"/>
      <c r="FI11" s="400"/>
      <c r="FJ11" s="400"/>
      <c r="FK11" s="400"/>
      <c r="FL11" s="400"/>
      <c r="FM11" s="400"/>
      <c r="FN11" s="400"/>
      <c r="FO11" s="400"/>
      <c r="FP11" s="400"/>
    </row>
    <row r="12" spans="1:172" s="368" customFormat="1" ht="20.25" customHeight="1">
      <c r="A12" s="722" t="s">
        <v>484</v>
      </c>
      <c r="B12" s="724" t="s">
        <v>485</v>
      </c>
      <c r="C12" s="595" t="s">
        <v>461</v>
      </c>
      <c r="D12" s="590" t="s">
        <v>486</v>
      </c>
      <c r="E12" s="590"/>
      <c r="F12" s="416">
        <v>465.9497272727273</v>
      </c>
      <c r="G12" s="417">
        <v>-5.853144601688078E-05</v>
      </c>
      <c r="H12" s="417"/>
      <c r="I12" s="363"/>
      <c r="J12" s="418"/>
      <c r="K12" s="363">
        <v>10</v>
      </c>
      <c r="L12" s="590">
        <v>785</v>
      </c>
      <c r="M12" s="590">
        <v>14.48</v>
      </c>
      <c r="N12" s="590">
        <v>30.6</v>
      </c>
      <c r="O12" s="369">
        <v>9.55</v>
      </c>
      <c r="P12" s="369">
        <v>57.35</v>
      </c>
      <c r="Q12" s="590">
        <v>55</v>
      </c>
      <c r="R12" s="365">
        <v>2</v>
      </c>
      <c r="S12" s="365" t="s">
        <v>465</v>
      </c>
      <c r="T12" s="365">
        <v>22.88</v>
      </c>
      <c r="U12" s="365" t="s">
        <v>465</v>
      </c>
      <c r="V12" s="365">
        <v>1</v>
      </c>
      <c r="W12" s="365" t="s">
        <v>472</v>
      </c>
      <c r="X12" s="365"/>
      <c r="Y12" s="366"/>
      <c r="Z12" s="367" t="s">
        <v>487</v>
      </c>
      <c r="AA12" s="369">
        <v>210.63636363636363</v>
      </c>
      <c r="AB12" s="370">
        <v>15.945454545454545</v>
      </c>
      <c r="AC12" s="370">
        <v>89.84272727272726</v>
      </c>
      <c r="AD12" s="370">
        <v>32.00636363636364</v>
      </c>
      <c r="AE12" s="370">
        <v>36.89181818181819</v>
      </c>
      <c r="AF12" s="370">
        <v>41.89545454545455</v>
      </c>
      <c r="AG12" s="371"/>
      <c r="AH12" s="371"/>
      <c r="AI12" s="371"/>
      <c r="AJ12" s="371"/>
      <c r="AK12" s="371"/>
      <c r="AL12" s="371"/>
      <c r="AM12" s="371"/>
      <c r="AN12" s="371"/>
      <c r="AO12" s="371"/>
      <c r="AP12" s="343"/>
      <c r="AQ12" s="343"/>
      <c r="AR12" s="372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73"/>
      <c r="BM12" s="373"/>
      <c r="BN12" s="373"/>
      <c r="BO12" s="373"/>
      <c r="BP12" s="373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3"/>
      <c r="CD12" s="373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3"/>
      <c r="CQ12" s="373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3"/>
      <c r="DD12" s="373"/>
      <c r="DE12" s="373"/>
      <c r="DF12" s="373"/>
      <c r="DG12" s="373"/>
      <c r="DH12" s="373"/>
      <c r="DI12" s="373"/>
      <c r="DJ12" s="373"/>
      <c r="DK12" s="373"/>
      <c r="DL12" s="373"/>
      <c r="DM12" s="373"/>
      <c r="DN12" s="373"/>
      <c r="DO12" s="373"/>
      <c r="DP12" s="373"/>
      <c r="DQ12" s="373"/>
      <c r="DR12" s="373"/>
      <c r="DS12" s="373"/>
      <c r="DT12" s="373"/>
      <c r="DU12" s="373"/>
      <c r="DV12" s="373"/>
      <c r="DW12" s="373"/>
      <c r="DX12" s="373"/>
      <c r="DY12" s="373"/>
      <c r="DZ12" s="373"/>
      <c r="EA12" s="373"/>
      <c r="EB12" s="373"/>
      <c r="EC12" s="373"/>
      <c r="ED12" s="373"/>
      <c r="EE12" s="373"/>
      <c r="EF12" s="373"/>
      <c r="EG12" s="373"/>
      <c r="EH12" s="373"/>
      <c r="EI12" s="373"/>
      <c r="EJ12" s="373"/>
      <c r="EK12" s="373"/>
      <c r="EL12" s="373"/>
      <c r="EM12" s="373"/>
      <c r="EN12" s="373"/>
      <c r="EO12" s="373"/>
      <c r="EP12" s="373"/>
      <c r="EQ12" s="373"/>
      <c r="ER12" s="373"/>
      <c r="ES12" s="373"/>
      <c r="ET12" s="373"/>
      <c r="EU12" s="373"/>
      <c r="EV12" s="373"/>
      <c r="EW12" s="373"/>
      <c r="EX12" s="373"/>
      <c r="EY12" s="373"/>
      <c r="EZ12" s="373"/>
      <c r="FA12" s="373"/>
      <c r="FB12" s="373"/>
      <c r="FC12" s="373"/>
      <c r="FD12" s="373"/>
      <c r="FE12" s="373"/>
      <c r="FF12" s="373"/>
      <c r="FG12" s="373"/>
      <c r="FH12" s="373"/>
      <c r="FI12" s="373"/>
      <c r="FJ12" s="373"/>
      <c r="FK12" s="373"/>
      <c r="FL12" s="373"/>
      <c r="FM12" s="373"/>
      <c r="FN12" s="373"/>
      <c r="FO12" s="373"/>
      <c r="FP12" s="373"/>
    </row>
    <row r="13" spans="1:172" s="368" customFormat="1" ht="20.25" customHeight="1">
      <c r="A13" s="723"/>
      <c r="B13" s="725"/>
      <c r="C13" s="45" t="s">
        <v>468</v>
      </c>
      <c r="D13" s="75" t="s">
        <v>488</v>
      </c>
      <c r="E13" s="75" t="s">
        <v>488</v>
      </c>
      <c r="F13" s="18">
        <v>444.4154545454545</v>
      </c>
      <c r="G13" s="18">
        <v>-0.001022783525833053</v>
      </c>
      <c r="H13" s="18">
        <v>-1.3987720657049871</v>
      </c>
      <c r="I13" s="597"/>
      <c r="J13" s="72" t="s">
        <v>489</v>
      </c>
      <c r="K13" s="597">
        <v>13</v>
      </c>
      <c r="L13" s="597">
        <f aca="true" t="shared" si="2" ref="L13:Q13">AVERAGE(L12:L12)</f>
        <v>785</v>
      </c>
      <c r="M13" s="597">
        <f t="shared" si="2"/>
        <v>14.48</v>
      </c>
      <c r="N13" s="597">
        <f t="shared" si="2"/>
        <v>30.6</v>
      </c>
      <c r="O13" s="597">
        <f t="shared" si="2"/>
        <v>9.55</v>
      </c>
      <c r="P13" s="597">
        <f t="shared" si="2"/>
        <v>57.35</v>
      </c>
      <c r="Q13" s="597">
        <f t="shared" si="2"/>
        <v>55</v>
      </c>
      <c r="R13" s="593">
        <v>1.67</v>
      </c>
      <c r="S13" s="593" t="s">
        <v>465</v>
      </c>
      <c r="T13" s="593">
        <v>23.13</v>
      </c>
      <c r="U13" s="593" t="s">
        <v>465</v>
      </c>
      <c r="V13" s="593">
        <v>9</v>
      </c>
      <c r="W13" s="593" t="s">
        <v>483</v>
      </c>
      <c r="X13" s="593">
        <v>50</v>
      </c>
      <c r="Y13" s="593" t="s">
        <v>483</v>
      </c>
      <c r="Z13" s="45" t="s">
        <v>467</v>
      </c>
      <c r="AA13" s="19">
        <v>203</v>
      </c>
      <c r="AB13" s="597">
        <v>15.74</v>
      </c>
      <c r="AC13" s="374">
        <v>96.55454545454545</v>
      </c>
      <c r="AD13" s="18">
        <v>30.076363636363638</v>
      </c>
      <c r="AE13" s="374">
        <v>36.03454545454545</v>
      </c>
      <c r="AF13" s="18">
        <v>42.88454545454545</v>
      </c>
      <c r="AG13" s="371"/>
      <c r="AH13" s="371"/>
      <c r="AI13" s="371"/>
      <c r="AJ13" s="371"/>
      <c r="AK13" s="371"/>
      <c r="AL13" s="371"/>
      <c r="AM13" s="371"/>
      <c r="AN13" s="371"/>
      <c r="AO13" s="371"/>
      <c r="AP13" s="343"/>
      <c r="AQ13" s="343"/>
      <c r="AR13" s="379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73"/>
      <c r="BM13" s="373"/>
      <c r="BN13" s="373"/>
      <c r="BO13" s="373"/>
      <c r="BP13" s="373"/>
      <c r="BQ13" s="373"/>
      <c r="BR13" s="373"/>
      <c r="BS13" s="373"/>
      <c r="BT13" s="373"/>
      <c r="BU13" s="373"/>
      <c r="BV13" s="373"/>
      <c r="BW13" s="373"/>
      <c r="BX13" s="373"/>
      <c r="BY13" s="373"/>
      <c r="BZ13" s="373"/>
      <c r="CA13" s="373"/>
      <c r="CB13" s="373"/>
      <c r="CC13" s="373"/>
      <c r="CD13" s="373"/>
      <c r="CE13" s="373"/>
      <c r="CF13" s="373"/>
      <c r="CG13" s="373"/>
      <c r="CH13" s="373"/>
      <c r="CI13" s="373"/>
      <c r="CJ13" s="373"/>
      <c r="CK13" s="373"/>
      <c r="CL13" s="373"/>
      <c r="CM13" s="373"/>
      <c r="CN13" s="373"/>
      <c r="CO13" s="373"/>
      <c r="CP13" s="373"/>
      <c r="CQ13" s="373"/>
      <c r="CR13" s="373"/>
      <c r="CS13" s="373"/>
      <c r="CT13" s="373"/>
      <c r="CU13" s="373"/>
      <c r="CV13" s="373"/>
      <c r="CW13" s="373"/>
      <c r="CX13" s="373"/>
      <c r="CY13" s="373"/>
      <c r="CZ13" s="373"/>
      <c r="DA13" s="373"/>
      <c r="DB13" s="373"/>
      <c r="DC13" s="373"/>
      <c r="DD13" s="373"/>
      <c r="DE13" s="373"/>
      <c r="DF13" s="373"/>
      <c r="DG13" s="373"/>
      <c r="DH13" s="373"/>
      <c r="DI13" s="373"/>
      <c r="DJ13" s="373"/>
      <c r="DK13" s="373"/>
      <c r="DL13" s="373"/>
      <c r="DM13" s="373"/>
      <c r="DN13" s="373"/>
      <c r="DO13" s="373"/>
      <c r="DP13" s="373"/>
      <c r="DQ13" s="373"/>
      <c r="DR13" s="373"/>
      <c r="DS13" s="373"/>
      <c r="DT13" s="373"/>
      <c r="DU13" s="373"/>
      <c r="DV13" s="373"/>
      <c r="DW13" s="373"/>
      <c r="DX13" s="373"/>
      <c r="DY13" s="373"/>
      <c r="DZ13" s="373"/>
      <c r="EA13" s="373"/>
      <c r="EB13" s="373"/>
      <c r="EC13" s="373"/>
      <c r="ED13" s="373"/>
      <c r="EE13" s="373"/>
      <c r="EF13" s="373"/>
      <c r="EG13" s="373"/>
      <c r="EH13" s="373"/>
      <c r="EI13" s="373"/>
      <c r="EJ13" s="373"/>
      <c r="EK13" s="373"/>
      <c r="EL13" s="373"/>
      <c r="EM13" s="373"/>
      <c r="EN13" s="373"/>
      <c r="EO13" s="373"/>
      <c r="EP13" s="373"/>
      <c r="EQ13" s="373"/>
      <c r="ER13" s="373"/>
      <c r="ES13" s="373"/>
      <c r="ET13" s="373"/>
      <c r="EU13" s="373"/>
      <c r="EV13" s="373"/>
      <c r="EW13" s="373"/>
      <c r="EX13" s="373"/>
      <c r="EY13" s="373"/>
      <c r="EZ13" s="373"/>
      <c r="FA13" s="373"/>
      <c r="FB13" s="373"/>
      <c r="FC13" s="373"/>
      <c r="FD13" s="373"/>
      <c r="FE13" s="373"/>
      <c r="FF13" s="373"/>
      <c r="FG13" s="373"/>
      <c r="FH13" s="373"/>
      <c r="FI13" s="373"/>
      <c r="FJ13" s="373"/>
      <c r="FK13" s="373"/>
      <c r="FL13" s="373"/>
      <c r="FM13" s="373"/>
      <c r="FN13" s="373"/>
      <c r="FO13" s="373"/>
      <c r="FP13" s="373"/>
    </row>
    <row r="14" spans="1:172" s="420" customFormat="1" ht="20.25" customHeight="1">
      <c r="A14" s="723"/>
      <c r="B14" s="726"/>
      <c r="C14" s="600" t="s">
        <v>590</v>
      </c>
      <c r="D14" s="419"/>
      <c r="E14" s="419"/>
      <c r="F14" s="380">
        <f>AVERAGE(F12:F13)</f>
        <v>455.1825909090909</v>
      </c>
      <c r="G14" s="381"/>
      <c r="H14" s="419"/>
      <c r="I14" s="419"/>
      <c r="J14" s="419"/>
      <c r="K14" s="419"/>
      <c r="L14" s="27">
        <f aca="true" t="shared" si="3" ref="L14:R14">AVERAGE(L12:L13)</f>
        <v>785</v>
      </c>
      <c r="M14" s="27">
        <f t="shared" si="3"/>
        <v>14.48</v>
      </c>
      <c r="N14" s="27">
        <f t="shared" si="3"/>
        <v>30.6</v>
      </c>
      <c r="O14" s="27">
        <f t="shared" si="3"/>
        <v>9.55</v>
      </c>
      <c r="P14" s="27">
        <f t="shared" si="3"/>
        <v>57.35</v>
      </c>
      <c r="Q14" s="27">
        <f t="shared" si="3"/>
        <v>55</v>
      </c>
      <c r="R14" s="27">
        <f t="shared" si="3"/>
        <v>1.835</v>
      </c>
      <c r="S14" s="593"/>
      <c r="T14" s="27">
        <f>AVERAGE(T12:T13)</f>
        <v>23.005</v>
      </c>
      <c r="U14" s="593"/>
      <c r="V14" s="419"/>
      <c r="W14" s="209"/>
      <c r="X14" s="419"/>
      <c r="Y14" s="419"/>
      <c r="Z14" s="78"/>
      <c r="AA14" s="55">
        <f>AVERAGE(AA12:AA13)</f>
        <v>206.8181818181818</v>
      </c>
      <c r="AB14" s="55">
        <f>AVERAGE(AB12:AB13)</f>
        <v>15.842727272727274</v>
      </c>
      <c r="AC14" s="55">
        <f>AVERAGE(AC12:AC13)</f>
        <v>93.19863636363635</v>
      </c>
      <c r="AD14" s="55">
        <f>AVERAGE(AD12:AD13)</f>
        <v>31.041363636363638</v>
      </c>
      <c r="AE14" s="55">
        <f>AVERAGE(AE12:AE13)</f>
        <v>36.46318181818182</v>
      </c>
      <c r="AF14" s="55">
        <f>AVERAGE(AF12:AF13)</f>
        <v>42.39</v>
      </c>
      <c r="AG14" s="371"/>
      <c r="AH14" s="371"/>
      <c r="AI14" s="371"/>
      <c r="AJ14" s="371"/>
      <c r="AK14" s="371"/>
      <c r="AL14" s="371"/>
      <c r="AM14" s="371"/>
      <c r="AN14" s="371"/>
      <c r="AO14" s="371"/>
      <c r="AP14" s="343"/>
      <c r="AQ14" s="343"/>
      <c r="AR14" s="422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421"/>
      <c r="BM14" s="421"/>
      <c r="BN14" s="421"/>
      <c r="BO14" s="421"/>
      <c r="BP14" s="421"/>
      <c r="BQ14" s="421"/>
      <c r="BR14" s="421"/>
      <c r="BS14" s="421"/>
      <c r="BT14" s="421"/>
      <c r="BU14" s="421"/>
      <c r="BV14" s="421"/>
      <c r="BW14" s="421"/>
      <c r="BX14" s="421"/>
      <c r="BY14" s="421"/>
      <c r="BZ14" s="421"/>
      <c r="CA14" s="421"/>
      <c r="CB14" s="421"/>
      <c r="CC14" s="421"/>
      <c r="CD14" s="421"/>
      <c r="CE14" s="421"/>
      <c r="CF14" s="421"/>
      <c r="CG14" s="421"/>
      <c r="CH14" s="421"/>
      <c r="CI14" s="421"/>
      <c r="CJ14" s="421"/>
      <c r="CK14" s="421"/>
      <c r="CL14" s="421"/>
      <c r="CM14" s="421"/>
      <c r="CN14" s="421"/>
      <c r="CO14" s="421"/>
      <c r="CP14" s="421"/>
      <c r="CQ14" s="421"/>
      <c r="CR14" s="421"/>
      <c r="CS14" s="421"/>
      <c r="CT14" s="421"/>
      <c r="CU14" s="421"/>
      <c r="CV14" s="421"/>
      <c r="CW14" s="421"/>
      <c r="CX14" s="421"/>
      <c r="CY14" s="421"/>
      <c r="CZ14" s="421"/>
      <c r="DA14" s="421"/>
      <c r="DB14" s="421"/>
      <c r="DC14" s="421"/>
      <c r="DD14" s="421"/>
      <c r="DE14" s="421"/>
      <c r="DF14" s="421"/>
      <c r="DG14" s="421"/>
      <c r="DH14" s="421"/>
      <c r="DI14" s="421"/>
      <c r="DJ14" s="421"/>
      <c r="DK14" s="421"/>
      <c r="DL14" s="421"/>
      <c r="DM14" s="421"/>
      <c r="DN14" s="421"/>
      <c r="DO14" s="421"/>
      <c r="DP14" s="421"/>
      <c r="DQ14" s="421"/>
      <c r="DR14" s="421"/>
      <c r="DS14" s="421"/>
      <c r="DT14" s="421"/>
      <c r="DU14" s="421"/>
      <c r="DV14" s="421"/>
      <c r="DW14" s="421"/>
      <c r="DX14" s="421"/>
      <c r="DY14" s="421"/>
      <c r="DZ14" s="421"/>
      <c r="EA14" s="421"/>
      <c r="EB14" s="421"/>
      <c r="EC14" s="421"/>
      <c r="ED14" s="421"/>
      <c r="EE14" s="421"/>
      <c r="EF14" s="421"/>
      <c r="EG14" s="421"/>
      <c r="EH14" s="421"/>
      <c r="EI14" s="421"/>
      <c r="EJ14" s="421"/>
      <c r="EK14" s="421"/>
      <c r="EL14" s="421"/>
      <c r="EM14" s="421"/>
      <c r="EN14" s="421"/>
      <c r="EO14" s="421"/>
      <c r="EP14" s="421"/>
      <c r="EQ14" s="421"/>
      <c r="ER14" s="421"/>
      <c r="ES14" s="421"/>
      <c r="ET14" s="421"/>
      <c r="EU14" s="421"/>
      <c r="EV14" s="421"/>
      <c r="EW14" s="421"/>
      <c r="EX14" s="421"/>
      <c r="EY14" s="421"/>
      <c r="EZ14" s="421"/>
      <c r="FA14" s="421"/>
      <c r="FB14" s="421"/>
      <c r="FC14" s="421"/>
      <c r="FD14" s="421"/>
      <c r="FE14" s="421"/>
      <c r="FF14" s="421"/>
      <c r="FG14" s="421"/>
      <c r="FH14" s="421"/>
      <c r="FI14" s="421"/>
      <c r="FJ14" s="421"/>
      <c r="FK14" s="421"/>
      <c r="FL14" s="421"/>
      <c r="FM14" s="421"/>
      <c r="FN14" s="421"/>
      <c r="FO14" s="421"/>
      <c r="FP14" s="421"/>
    </row>
    <row r="15" spans="1:172" s="368" customFormat="1" ht="20.25" customHeight="1">
      <c r="A15" s="727" t="s">
        <v>491</v>
      </c>
      <c r="B15" s="724" t="s">
        <v>492</v>
      </c>
      <c r="C15" s="45" t="s">
        <v>468</v>
      </c>
      <c r="D15" s="75" t="s">
        <v>493</v>
      </c>
      <c r="E15" s="75" t="s">
        <v>493</v>
      </c>
      <c r="F15" s="40">
        <v>450.7154545454545</v>
      </c>
      <c r="G15" s="18">
        <v>1.4165551832623429</v>
      </c>
      <c r="H15" s="18">
        <v>-0.0010084874302243641</v>
      </c>
      <c r="I15" s="597"/>
      <c r="J15" s="72" t="s">
        <v>489</v>
      </c>
      <c r="K15" s="597">
        <v>11</v>
      </c>
      <c r="L15" s="375">
        <v>782</v>
      </c>
      <c r="M15" s="376">
        <v>15.2</v>
      </c>
      <c r="N15" s="377">
        <v>31.4</v>
      </c>
      <c r="O15" s="377">
        <v>3.9</v>
      </c>
      <c r="P15" s="377">
        <v>46.9</v>
      </c>
      <c r="Q15" s="377">
        <v>51</v>
      </c>
      <c r="R15" s="593">
        <v>1.91</v>
      </c>
      <c r="S15" s="593" t="s">
        <v>465</v>
      </c>
      <c r="T15" s="593">
        <v>29.27</v>
      </c>
      <c r="U15" s="593" t="s">
        <v>465</v>
      </c>
      <c r="V15" s="593">
        <v>9</v>
      </c>
      <c r="W15" s="593" t="s">
        <v>483</v>
      </c>
      <c r="X15" s="593">
        <v>52.4</v>
      </c>
      <c r="Y15" s="593" t="s">
        <v>483</v>
      </c>
      <c r="Z15" s="45" t="s">
        <v>467</v>
      </c>
      <c r="AA15" s="19">
        <v>205.6</v>
      </c>
      <c r="AB15" s="597">
        <v>15.7</v>
      </c>
      <c r="AC15" s="374">
        <v>87.7090909090909</v>
      </c>
      <c r="AD15" s="18">
        <v>30.825454545454548</v>
      </c>
      <c r="AE15" s="374">
        <v>39.57272727272727</v>
      </c>
      <c r="AF15" s="18">
        <v>39.00181818181818</v>
      </c>
      <c r="AG15" s="371"/>
      <c r="AH15" s="371"/>
      <c r="AI15" s="371"/>
      <c r="AJ15" s="371"/>
      <c r="AK15" s="371"/>
      <c r="AL15" s="371"/>
      <c r="AM15" s="371"/>
      <c r="AN15" s="371"/>
      <c r="AO15" s="371"/>
      <c r="AP15" s="343"/>
      <c r="AQ15" s="343"/>
      <c r="AR15" s="379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3"/>
      <c r="DD15" s="373"/>
      <c r="DE15" s="373"/>
      <c r="DF15" s="373"/>
      <c r="DG15" s="373"/>
      <c r="DH15" s="373"/>
      <c r="DI15" s="373"/>
      <c r="DJ15" s="373"/>
      <c r="DK15" s="373"/>
      <c r="DL15" s="373"/>
      <c r="DM15" s="373"/>
      <c r="DN15" s="373"/>
      <c r="DO15" s="373"/>
      <c r="DP15" s="373"/>
      <c r="DQ15" s="373"/>
      <c r="DR15" s="373"/>
      <c r="DS15" s="373"/>
      <c r="DT15" s="373"/>
      <c r="DU15" s="373"/>
      <c r="DV15" s="373"/>
      <c r="DW15" s="373"/>
      <c r="DX15" s="373"/>
      <c r="DY15" s="373"/>
      <c r="DZ15" s="373"/>
      <c r="EA15" s="373"/>
      <c r="EB15" s="373"/>
      <c r="EC15" s="373"/>
      <c r="ED15" s="373"/>
      <c r="EE15" s="373"/>
      <c r="EF15" s="373"/>
      <c r="EG15" s="373"/>
      <c r="EH15" s="373"/>
      <c r="EI15" s="373"/>
      <c r="EJ15" s="373"/>
      <c r="EK15" s="373"/>
      <c r="EL15" s="373"/>
      <c r="EM15" s="373"/>
      <c r="EN15" s="373"/>
      <c r="EO15" s="373"/>
      <c r="EP15" s="373"/>
      <c r="EQ15" s="373"/>
      <c r="ER15" s="373"/>
      <c r="ES15" s="373"/>
      <c r="ET15" s="373"/>
      <c r="EU15" s="373"/>
      <c r="EV15" s="373"/>
      <c r="EW15" s="373"/>
      <c r="EX15" s="373"/>
      <c r="EY15" s="373"/>
      <c r="EZ15" s="373"/>
      <c r="FA15" s="373"/>
      <c r="FB15" s="373"/>
      <c r="FC15" s="373"/>
      <c r="FD15" s="373"/>
      <c r="FE15" s="373"/>
      <c r="FF15" s="373"/>
      <c r="FG15" s="373"/>
      <c r="FH15" s="373"/>
      <c r="FI15" s="373"/>
      <c r="FJ15" s="373"/>
      <c r="FK15" s="373"/>
      <c r="FL15" s="373"/>
      <c r="FM15" s="373"/>
      <c r="FN15" s="373"/>
      <c r="FO15" s="373"/>
      <c r="FP15" s="373"/>
    </row>
    <row r="16" spans="1:172" s="392" customFormat="1" ht="20.25" customHeight="1" thickBot="1">
      <c r="A16" s="728"/>
      <c r="B16" s="729"/>
      <c r="C16" s="389" t="s">
        <v>474</v>
      </c>
      <c r="D16" s="386"/>
      <c r="E16" s="386"/>
      <c r="F16" s="391">
        <v>442.31</v>
      </c>
      <c r="G16" s="603"/>
      <c r="H16" s="391"/>
      <c r="I16" s="387"/>
      <c r="J16" s="393"/>
      <c r="K16" s="390">
        <v>3</v>
      </c>
      <c r="L16" s="386"/>
      <c r="M16" s="386"/>
      <c r="N16" s="386"/>
      <c r="O16" s="386"/>
      <c r="P16" s="386"/>
      <c r="Q16" s="386"/>
      <c r="R16" s="394">
        <v>1.47</v>
      </c>
      <c r="S16" s="394" t="s">
        <v>465</v>
      </c>
      <c r="T16" s="394">
        <v>41.28</v>
      </c>
      <c r="U16" s="394" t="s">
        <v>478</v>
      </c>
      <c r="V16" s="394">
        <v>5</v>
      </c>
      <c r="W16" s="394" t="s">
        <v>478</v>
      </c>
      <c r="X16" s="395">
        <v>2.4</v>
      </c>
      <c r="Y16" s="395" t="s">
        <v>472</v>
      </c>
      <c r="Z16" s="425"/>
      <c r="AA16" s="397"/>
      <c r="AB16" s="397"/>
      <c r="AC16" s="397"/>
      <c r="AD16" s="397"/>
      <c r="AE16" s="397"/>
      <c r="AF16" s="397"/>
      <c r="AG16" s="604"/>
      <c r="AH16" s="604"/>
      <c r="AI16" s="604"/>
      <c r="AJ16" s="604"/>
      <c r="AK16" s="604"/>
      <c r="AL16" s="604"/>
      <c r="AM16" s="604"/>
      <c r="AN16" s="604"/>
      <c r="AO16" s="604"/>
      <c r="AP16" s="605"/>
      <c r="AQ16" s="605"/>
      <c r="AR16" s="399"/>
      <c r="AS16" s="606"/>
      <c r="AT16" s="606"/>
      <c r="AU16" s="606"/>
      <c r="AV16" s="606"/>
      <c r="AW16" s="606"/>
      <c r="AX16" s="606"/>
      <c r="AY16" s="606"/>
      <c r="AZ16" s="606"/>
      <c r="BA16" s="606"/>
      <c r="BB16" s="606"/>
      <c r="BC16" s="606"/>
      <c r="BD16" s="606"/>
      <c r="BE16" s="606"/>
      <c r="BF16" s="606"/>
      <c r="BG16" s="606"/>
      <c r="BH16" s="606"/>
      <c r="BI16" s="606"/>
      <c r="BJ16" s="606"/>
      <c r="BK16" s="606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  <c r="CM16" s="400"/>
      <c r="CN16" s="400"/>
      <c r="CO16" s="400"/>
      <c r="CP16" s="400"/>
      <c r="CQ16" s="400"/>
      <c r="CR16" s="400"/>
      <c r="CS16" s="400"/>
      <c r="CT16" s="400"/>
      <c r="CU16" s="400"/>
      <c r="CV16" s="400"/>
      <c r="CW16" s="400"/>
      <c r="CX16" s="400"/>
      <c r="CY16" s="400"/>
      <c r="CZ16" s="400"/>
      <c r="DA16" s="400"/>
      <c r="DB16" s="400"/>
      <c r="DC16" s="400"/>
      <c r="DD16" s="400"/>
      <c r="DE16" s="400"/>
      <c r="DF16" s="400"/>
      <c r="DG16" s="400"/>
      <c r="DH16" s="400"/>
      <c r="DI16" s="400"/>
      <c r="DJ16" s="400"/>
      <c r="DK16" s="400"/>
      <c r="DL16" s="400"/>
      <c r="DM16" s="400"/>
      <c r="DN16" s="400"/>
      <c r="DO16" s="400"/>
      <c r="DP16" s="400"/>
      <c r="DQ16" s="400"/>
      <c r="DR16" s="400"/>
      <c r="DS16" s="400"/>
      <c r="DT16" s="400"/>
      <c r="DU16" s="400"/>
      <c r="DV16" s="400"/>
      <c r="DW16" s="400"/>
      <c r="DX16" s="400"/>
      <c r="DY16" s="400"/>
      <c r="DZ16" s="400"/>
      <c r="EA16" s="400"/>
      <c r="EB16" s="400"/>
      <c r="EC16" s="400"/>
      <c r="ED16" s="400"/>
      <c r="EE16" s="400"/>
      <c r="EF16" s="400"/>
      <c r="EG16" s="400"/>
      <c r="EH16" s="400"/>
      <c r="EI16" s="400"/>
      <c r="EJ16" s="400"/>
      <c r="EK16" s="400"/>
      <c r="EL16" s="400"/>
      <c r="EM16" s="400"/>
      <c r="EN16" s="400"/>
      <c r="EO16" s="400"/>
      <c r="EP16" s="400"/>
      <c r="EQ16" s="400"/>
      <c r="ER16" s="400"/>
      <c r="ES16" s="400"/>
      <c r="ET16" s="400"/>
      <c r="EU16" s="400"/>
      <c r="EV16" s="400"/>
      <c r="EW16" s="400"/>
      <c r="EX16" s="400"/>
      <c r="EY16" s="400"/>
      <c r="EZ16" s="400"/>
      <c r="FA16" s="400"/>
      <c r="FB16" s="400"/>
      <c r="FC16" s="400"/>
      <c r="FD16" s="400"/>
      <c r="FE16" s="400"/>
      <c r="FF16" s="400"/>
      <c r="FG16" s="400"/>
      <c r="FH16" s="400"/>
      <c r="FI16" s="400"/>
      <c r="FJ16" s="400"/>
      <c r="FK16" s="400"/>
      <c r="FL16" s="400"/>
      <c r="FM16" s="400"/>
      <c r="FN16" s="400"/>
      <c r="FO16" s="400"/>
      <c r="FP16" s="400"/>
    </row>
    <row r="17" spans="1:63" s="479" customFormat="1" ht="20.25" customHeight="1">
      <c r="A17" s="711">
        <v>3</v>
      </c>
      <c r="B17" s="714" t="s">
        <v>499</v>
      </c>
      <c r="C17" s="477" t="s">
        <v>500</v>
      </c>
      <c r="D17" s="478" t="s">
        <v>462</v>
      </c>
      <c r="E17" s="478"/>
      <c r="F17" s="607">
        <v>463.77</v>
      </c>
      <c r="G17" s="608">
        <v>6.48</v>
      </c>
      <c r="H17" s="478"/>
      <c r="I17" s="480" t="s">
        <v>463</v>
      </c>
      <c r="J17" s="609" t="s">
        <v>307</v>
      </c>
      <c r="K17" s="478">
        <v>3</v>
      </c>
      <c r="L17" s="481">
        <v>823</v>
      </c>
      <c r="M17" s="610">
        <v>14.26</v>
      </c>
      <c r="N17" s="482">
        <v>31.1</v>
      </c>
      <c r="O17" s="482">
        <v>6.4</v>
      </c>
      <c r="P17" s="482">
        <v>65.6</v>
      </c>
      <c r="Q17" s="478"/>
      <c r="R17" s="480">
        <v>2.33</v>
      </c>
      <c r="S17" s="480" t="s">
        <v>465</v>
      </c>
      <c r="T17" s="480">
        <v>26.5</v>
      </c>
      <c r="U17" s="480" t="s">
        <v>478</v>
      </c>
      <c r="V17" s="480">
        <v>5</v>
      </c>
      <c r="W17" s="480" t="s">
        <v>478</v>
      </c>
      <c r="Y17" s="480" t="s">
        <v>466</v>
      </c>
      <c r="Z17" s="480" t="s">
        <v>466</v>
      </c>
      <c r="AA17" s="483">
        <v>210</v>
      </c>
      <c r="AB17" s="483">
        <v>15.315</v>
      </c>
      <c r="AC17" s="483">
        <v>76.5</v>
      </c>
      <c r="AD17" s="483">
        <v>32.04875</v>
      </c>
      <c r="AE17" s="483">
        <v>39.4375</v>
      </c>
      <c r="AF17" s="483">
        <v>39.1825</v>
      </c>
      <c r="AG17" s="611"/>
      <c r="AH17" s="611"/>
      <c r="AI17" s="611"/>
      <c r="AJ17" s="611"/>
      <c r="AK17" s="611"/>
      <c r="AL17" s="611"/>
      <c r="AM17" s="611"/>
      <c r="AN17" s="611"/>
      <c r="AO17" s="611"/>
      <c r="AP17" s="612"/>
      <c r="AQ17" s="612"/>
      <c r="AS17" s="613"/>
      <c r="AT17" s="613"/>
      <c r="AU17" s="613"/>
      <c r="AV17" s="613"/>
      <c r="AW17" s="613"/>
      <c r="AX17" s="613"/>
      <c r="AY17" s="613"/>
      <c r="AZ17" s="613"/>
      <c r="BA17" s="613"/>
      <c r="BB17" s="613"/>
      <c r="BC17" s="613"/>
      <c r="BD17" s="613"/>
      <c r="BE17" s="613"/>
      <c r="BF17" s="613"/>
      <c r="BG17" s="613"/>
      <c r="BH17" s="613"/>
      <c r="BI17" s="613"/>
      <c r="BJ17" s="613"/>
      <c r="BK17" s="613"/>
    </row>
    <row r="18" spans="1:171" s="452" customFormat="1" ht="20.25" customHeight="1">
      <c r="A18" s="712"/>
      <c r="B18" s="715"/>
      <c r="C18" s="591" t="s">
        <v>501</v>
      </c>
      <c r="D18" s="446" t="s">
        <v>98</v>
      </c>
      <c r="E18" s="446"/>
      <c r="F18" s="454">
        <v>506.5863636363636</v>
      </c>
      <c r="G18" s="455">
        <v>8.72118545688671</v>
      </c>
      <c r="H18" s="446"/>
      <c r="I18" s="453" t="s">
        <v>463</v>
      </c>
      <c r="J18" s="456" t="s">
        <v>502</v>
      </c>
      <c r="K18" s="453">
        <v>1</v>
      </c>
      <c r="L18" s="446">
        <v>807</v>
      </c>
      <c r="M18" s="446">
        <v>14.52</v>
      </c>
      <c r="N18" s="448">
        <v>31.9</v>
      </c>
      <c r="O18" s="448">
        <v>6.3</v>
      </c>
      <c r="P18" s="448">
        <v>64.6</v>
      </c>
      <c r="Q18" s="446"/>
      <c r="R18" s="592">
        <v>1.76</v>
      </c>
      <c r="S18" s="592" t="s">
        <v>465</v>
      </c>
      <c r="T18" s="592">
        <v>17.27</v>
      </c>
      <c r="U18" s="592" t="s">
        <v>465</v>
      </c>
      <c r="V18" s="592">
        <v>7</v>
      </c>
      <c r="W18" s="592" t="s">
        <v>473</v>
      </c>
      <c r="Y18" s="457"/>
      <c r="Z18" s="591" t="s">
        <v>466</v>
      </c>
      <c r="AA18" s="449">
        <v>211.45454545454547</v>
      </c>
      <c r="AB18" s="257">
        <v>16.07</v>
      </c>
      <c r="AC18" s="257">
        <v>76.1</v>
      </c>
      <c r="AD18" s="257">
        <v>34.33363636363636</v>
      </c>
      <c r="AE18" s="257">
        <v>37.41909090909091</v>
      </c>
      <c r="AF18" s="257">
        <v>41.518181818181816</v>
      </c>
      <c r="AG18" s="371"/>
      <c r="AH18" s="371"/>
      <c r="AI18" s="371"/>
      <c r="AJ18" s="371"/>
      <c r="AK18" s="371"/>
      <c r="AL18" s="371"/>
      <c r="AM18" s="371"/>
      <c r="AN18" s="371"/>
      <c r="AO18" s="371"/>
      <c r="AP18" s="343"/>
      <c r="AQ18" s="343"/>
      <c r="AR18" s="436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5"/>
      <c r="BL18" s="436"/>
      <c r="BM18" s="436"/>
      <c r="BN18" s="436"/>
      <c r="BO18" s="436"/>
      <c r="BP18" s="436"/>
      <c r="BQ18" s="436"/>
      <c r="BR18" s="436"/>
      <c r="BS18" s="436"/>
      <c r="BT18" s="436"/>
      <c r="BU18" s="436"/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6"/>
      <c r="CJ18" s="436"/>
      <c r="CK18" s="436"/>
      <c r="CL18" s="436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  <c r="DD18" s="436"/>
      <c r="DE18" s="436"/>
      <c r="DF18" s="436"/>
      <c r="DG18" s="436"/>
      <c r="DH18" s="436"/>
      <c r="DI18" s="436"/>
      <c r="DJ18" s="436"/>
      <c r="DK18" s="436"/>
      <c r="DL18" s="436"/>
      <c r="DM18" s="436"/>
      <c r="DN18" s="436"/>
      <c r="DO18" s="436"/>
      <c r="DP18" s="436"/>
      <c r="DQ18" s="436"/>
      <c r="DR18" s="436"/>
      <c r="DS18" s="436"/>
      <c r="DT18" s="436"/>
      <c r="DU18" s="436"/>
      <c r="DV18" s="436"/>
      <c r="DW18" s="436"/>
      <c r="DX18" s="436"/>
      <c r="DY18" s="436"/>
      <c r="DZ18" s="436"/>
      <c r="EA18" s="436"/>
      <c r="EB18" s="436"/>
      <c r="EC18" s="436"/>
      <c r="ED18" s="436"/>
      <c r="EE18" s="436"/>
      <c r="EF18" s="436"/>
      <c r="EG18" s="436"/>
      <c r="EH18" s="436"/>
      <c r="EI18" s="436"/>
      <c r="EJ18" s="436"/>
      <c r="EK18" s="436"/>
      <c r="EL18" s="436"/>
      <c r="EM18" s="436"/>
      <c r="EN18" s="436"/>
      <c r="EO18" s="436"/>
      <c r="EP18" s="436"/>
      <c r="EQ18" s="436"/>
      <c r="ER18" s="436"/>
      <c r="ES18" s="436"/>
      <c r="ET18" s="436"/>
      <c r="EU18" s="436"/>
      <c r="EV18" s="436"/>
      <c r="EW18" s="436"/>
      <c r="EX18" s="436"/>
      <c r="EY18" s="436"/>
      <c r="EZ18" s="436"/>
      <c r="FA18" s="436"/>
      <c r="FB18" s="436"/>
      <c r="FC18" s="436"/>
      <c r="FD18" s="436"/>
      <c r="FE18" s="436"/>
      <c r="FF18" s="436"/>
      <c r="FG18" s="436"/>
      <c r="FH18" s="436"/>
      <c r="FI18" s="436"/>
      <c r="FJ18" s="436"/>
      <c r="FK18" s="436"/>
      <c r="FL18" s="436"/>
      <c r="FM18" s="436"/>
      <c r="FN18" s="436"/>
      <c r="FO18" s="436"/>
    </row>
    <row r="19" spans="1:171" s="460" customFormat="1" ht="20.25" customHeight="1">
      <c r="A19" s="712"/>
      <c r="B19" s="715"/>
      <c r="C19" s="443" t="s">
        <v>503</v>
      </c>
      <c r="D19" s="461"/>
      <c r="E19" s="461"/>
      <c r="F19" s="461">
        <f>AVERAGE(F17:F18)</f>
        <v>485.17818181818177</v>
      </c>
      <c r="G19" s="461">
        <f>(F19-450.74)/450.74*100</f>
        <v>7.640365136926334</v>
      </c>
      <c r="H19" s="461"/>
      <c r="I19" s="212"/>
      <c r="J19" s="443"/>
      <c r="K19" s="461"/>
      <c r="L19" s="584">
        <f>AVERAGE(L17:L18)</f>
        <v>815</v>
      </c>
      <c r="M19" s="461">
        <f>AVERAGE(M17:M18)</f>
        <v>14.39</v>
      </c>
      <c r="N19" s="461">
        <f>AVERAGE(N17:N18)</f>
        <v>31.5</v>
      </c>
      <c r="O19" s="461">
        <f>AVERAGE(O17:O18)</f>
        <v>6.35</v>
      </c>
      <c r="P19" s="461">
        <f>AVERAGE(P17:P18)</f>
        <v>65.1</v>
      </c>
      <c r="Q19" s="461"/>
      <c r="R19" s="524"/>
      <c r="S19" s="585"/>
      <c r="T19" s="458"/>
      <c r="U19" s="464"/>
      <c r="V19" s="458"/>
      <c r="W19" s="463"/>
      <c r="Y19" s="464"/>
      <c r="Z19" s="464"/>
      <c r="AA19" s="459">
        <f>AVERAGE(AA17:AA18)</f>
        <v>210.72727272727275</v>
      </c>
      <c r="AB19" s="459">
        <f>AVERAGE(AB17:AB18)</f>
        <v>15.692499999999999</v>
      </c>
      <c r="AC19" s="459">
        <f>AVERAGE(AC17:AC18)</f>
        <v>76.3</v>
      </c>
      <c r="AD19" s="459">
        <f>AVERAGE(AD17:AD18)</f>
        <v>33.19119318181818</v>
      </c>
      <c r="AE19" s="459">
        <f>AVERAGE(AE17:AE18)</f>
        <v>38.428295454545456</v>
      </c>
      <c r="AF19" s="459">
        <f>AVERAGE(AF17:AF18)</f>
        <v>40.3503409090909</v>
      </c>
      <c r="AG19" s="371"/>
      <c r="AH19" s="371"/>
      <c r="AI19" s="371"/>
      <c r="AJ19" s="371"/>
      <c r="AK19" s="371"/>
      <c r="AL19" s="371"/>
      <c r="AM19" s="371"/>
      <c r="AN19" s="371"/>
      <c r="AO19" s="371"/>
      <c r="AP19" s="343"/>
      <c r="AQ19" s="343"/>
      <c r="AR19" s="46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345"/>
      <c r="BL19" s="465"/>
      <c r="BM19" s="465"/>
      <c r="BN19" s="465"/>
      <c r="BO19" s="465"/>
      <c r="BP19" s="465"/>
      <c r="BQ19" s="465"/>
      <c r="BR19" s="465"/>
      <c r="BS19" s="465"/>
      <c r="BT19" s="465"/>
      <c r="BU19" s="465"/>
      <c r="BV19" s="465"/>
      <c r="BW19" s="465"/>
      <c r="BX19" s="465"/>
      <c r="BY19" s="465"/>
      <c r="BZ19" s="465"/>
      <c r="CA19" s="465"/>
      <c r="CB19" s="465"/>
      <c r="CC19" s="465"/>
      <c r="CD19" s="465"/>
      <c r="CE19" s="465"/>
      <c r="CF19" s="465"/>
      <c r="CG19" s="465"/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5"/>
      <c r="CS19" s="465"/>
      <c r="CT19" s="465"/>
      <c r="CU19" s="465"/>
      <c r="CV19" s="465"/>
      <c r="CW19" s="465"/>
      <c r="CX19" s="465"/>
      <c r="CY19" s="465"/>
      <c r="CZ19" s="465"/>
      <c r="DA19" s="465"/>
      <c r="DB19" s="465"/>
      <c r="DC19" s="465"/>
      <c r="DD19" s="465"/>
      <c r="DE19" s="465"/>
      <c r="DF19" s="465"/>
      <c r="DG19" s="465"/>
      <c r="DH19" s="465"/>
      <c r="DI19" s="465"/>
      <c r="DJ19" s="465"/>
      <c r="DK19" s="465"/>
      <c r="DL19" s="465"/>
      <c r="DM19" s="465"/>
      <c r="DN19" s="465"/>
      <c r="DO19" s="465"/>
      <c r="DP19" s="465"/>
      <c r="DQ19" s="465"/>
      <c r="DR19" s="465"/>
      <c r="DS19" s="465"/>
      <c r="DT19" s="465"/>
      <c r="DU19" s="465"/>
      <c r="DV19" s="465"/>
      <c r="DW19" s="465"/>
      <c r="DX19" s="465"/>
      <c r="DY19" s="465"/>
      <c r="DZ19" s="465"/>
      <c r="EA19" s="465"/>
      <c r="EB19" s="465"/>
      <c r="EC19" s="465"/>
      <c r="ED19" s="465"/>
      <c r="EE19" s="465"/>
      <c r="EF19" s="465"/>
      <c r="EG19" s="465"/>
      <c r="EH19" s="465"/>
      <c r="EI19" s="465"/>
      <c r="EJ19" s="465"/>
      <c r="EK19" s="465"/>
      <c r="EL19" s="465"/>
      <c r="EM19" s="465"/>
      <c r="EN19" s="465"/>
      <c r="EO19" s="465"/>
      <c r="EP19" s="465"/>
      <c r="EQ19" s="465"/>
      <c r="ER19" s="465"/>
      <c r="ES19" s="465"/>
      <c r="ET19" s="465"/>
      <c r="EU19" s="465"/>
      <c r="EV19" s="465"/>
      <c r="EW19" s="465"/>
      <c r="EX19" s="465"/>
      <c r="EY19" s="465"/>
      <c r="EZ19" s="465"/>
      <c r="FA19" s="465"/>
      <c r="FB19" s="465"/>
      <c r="FC19" s="465"/>
      <c r="FD19" s="465"/>
      <c r="FE19" s="465"/>
      <c r="FF19" s="465"/>
      <c r="FG19" s="465"/>
      <c r="FH19" s="465"/>
      <c r="FI19" s="465"/>
      <c r="FJ19" s="465"/>
      <c r="FK19" s="465"/>
      <c r="FL19" s="465"/>
      <c r="FM19" s="465"/>
      <c r="FN19" s="465"/>
      <c r="FO19" s="465"/>
    </row>
    <row r="20" spans="1:171" s="467" customFormat="1" ht="20.25" customHeight="1" thickBot="1">
      <c r="A20" s="713"/>
      <c r="B20" s="716"/>
      <c r="C20" s="466" t="s">
        <v>504</v>
      </c>
      <c r="D20" s="466"/>
      <c r="E20" s="598"/>
      <c r="F20" s="614">
        <v>448.55</v>
      </c>
      <c r="G20" s="598">
        <v>5.83</v>
      </c>
      <c r="H20" s="598"/>
      <c r="I20" s="598"/>
      <c r="J20" s="598" t="s">
        <v>505</v>
      </c>
      <c r="K20" s="598">
        <v>3</v>
      </c>
      <c r="L20" s="615">
        <v>822</v>
      </c>
      <c r="M20" s="616">
        <v>15.08</v>
      </c>
      <c r="N20" s="617">
        <v>32.8</v>
      </c>
      <c r="O20" s="617">
        <v>6.7</v>
      </c>
      <c r="P20" s="617">
        <v>62.8</v>
      </c>
      <c r="Q20" s="598"/>
      <c r="R20" s="468">
        <v>1.88</v>
      </c>
      <c r="S20" s="468" t="s">
        <v>465</v>
      </c>
      <c r="T20" s="468">
        <v>38.75</v>
      </c>
      <c r="U20" s="468" t="s">
        <v>478</v>
      </c>
      <c r="V20" s="468">
        <v>5</v>
      </c>
      <c r="W20" s="468" t="s">
        <v>478</v>
      </c>
      <c r="Y20" s="468" t="s">
        <v>466</v>
      </c>
      <c r="Z20" s="469" t="s">
        <v>472</v>
      </c>
      <c r="AA20" s="473">
        <v>199.9</v>
      </c>
      <c r="AB20" s="474" t="s">
        <v>506</v>
      </c>
      <c r="AC20" s="598">
        <v>79.37</v>
      </c>
      <c r="AD20" s="598">
        <v>32.89</v>
      </c>
      <c r="AE20" s="598">
        <v>34.84</v>
      </c>
      <c r="AF20" s="598">
        <v>42.04</v>
      </c>
      <c r="AG20" s="604"/>
      <c r="AH20" s="604"/>
      <c r="AI20" s="604"/>
      <c r="AJ20" s="604"/>
      <c r="AK20" s="604"/>
      <c r="AL20" s="604"/>
      <c r="AM20" s="604"/>
      <c r="AN20" s="604"/>
      <c r="AO20" s="604"/>
      <c r="AP20" s="605"/>
      <c r="AQ20" s="605"/>
      <c r="AR20" s="475"/>
      <c r="AS20" s="606"/>
      <c r="AT20" s="606"/>
      <c r="AU20" s="606"/>
      <c r="AV20" s="606"/>
      <c r="AW20" s="606"/>
      <c r="AX20" s="606"/>
      <c r="AY20" s="606"/>
      <c r="AZ20" s="606"/>
      <c r="BA20" s="606"/>
      <c r="BB20" s="606"/>
      <c r="BC20" s="606"/>
      <c r="BD20" s="606"/>
      <c r="BE20" s="606"/>
      <c r="BF20" s="606"/>
      <c r="BG20" s="606"/>
      <c r="BH20" s="606"/>
      <c r="BI20" s="606"/>
      <c r="BJ20" s="606"/>
      <c r="BK20" s="60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6"/>
      <c r="CI20" s="476"/>
      <c r="CJ20" s="476"/>
      <c r="CK20" s="476"/>
      <c r="CL20" s="476"/>
      <c r="CM20" s="476"/>
      <c r="CN20" s="476"/>
      <c r="CO20" s="476"/>
      <c r="CP20" s="476"/>
      <c r="CQ20" s="476"/>
      <c r="CR20" s="476"/>
      <c r="CS20" s="476"/>
      <c r="CT20" s="476"/>
      <c r="CU20" s="476"/>
      <c r="CV20" s="476"/>
      <c r="CW20" s="476"/>
      <c r="CX20" s="476"/>
      <c r="CY20" s="476"/>
      <c r="CZ20" s="476"/>
      <c r="DA20" s="476"/>
      <c r="DB20" s="476"/>
      <c r="DC20" s="476"/>
      <c r="DD20" s="476"/>
      <c r="DE20" s="476"/>
      <c r="DF20" s="476"/>
      <c r="DG20" s="476"/>
      <c r="DH20" s="476"/>
      <c r="DI20" s="476"/>
      <c r="DJ20" s="476"/>
      <c r="DK20" s="476"/>
      <c r="DL20" s="476"/>
      <c r="DM20" s="476"/>
      <c r="DN20" s="476"/>
      <c r="DO20" s="476"/>
      <c r="DP20" s="476"/>
      <c r="DQ20" s="476"/>
      <c r="DR20" s="476"/>
      <c r="DS20" s="476"/>
      <c r="DT20" s="476"/>
      <c r="DU20" s="476"/>
      <c r="DV20" s="476"/>
      <c r="DW20" s="476"/>
      <c r="DX20" s="476"/>
      <c r="DY20" s="476"/>
      <c r="DZ20" s="476"/>
      <c r="EA20" s="476"/>
      <c r="EB20" s="476"/>
      <c r="EC20" s="476"/>
      <c r="ED20" s="476"/>
      <c r="EE20" s="476"/>
      <c r="EF20" s="476"/>
      <c r="EG20" s="476"/>
      <c r="EH20" s="476"/>
      <c r="EI20" s="476"/>
      <c r="EJ20" s="476"/>
      <c r="EK20" s="476"/>
      <c r="EL20" s="476"/>
      <c r="EM20" s="476"/>
      <c r="EN20" s="476"/>
      <c r="EO20" s="476"/>
      <c r="EP20" s="476"/>
      <c r="EQ20" s="476"/>
      <c r="ER20" s="476"/>
      <c r="ES20" s="476"/>
      <c r="ET20" s="476"/>
      <c r="EU20" s="476"/>
      <c r="EV20" s="476"/>
      <c r="EW20" s="476"/>
      <c r="EX20" s="476"/>
      <c r="EY20" s="476"/>
      <c r="EZ20" s="476"/>
      <c r="FA20" s="476"/>
      <c r="FB20" s="476"/>
      <c r="FC20" s="476"/>
      <c r="FD20" s="476"/>
      <c r="FE20" s="476"/>
      <c r="FF20" s="476"/>
      <c r="FG20" s="476"/>
      <c r="FH20" s="476"/>
      <c r="FI20" s="476"/>
      <c r="FJ20" s="476"/>
      <c r="FK20" s="476"/>
      <c r="FL20" s="476"/>
      <c r="FM20" s="476"/>
      <c r="FN20" s="476"/>
      <c r="FO20" s="476"/>
    </row>
    <row r="21" spans="1:63" s="479" customFormat="1" ht="20.25" customHeight="1">
      <c r="A21" s="711">
        <v>4</v>
      </c>
      <c r="B21" s="714" t="s">
        <v>507</v>
      </c>
      <c r="C21" s="477" t="s">
        <v>500</v>
      </c>
      <c r="D21" s="478" t="s">
        <v>508</v>
      </c>
      <c r="E21" s="478"/>
      <c r="F21" s="607">
        <v>459.33875</v>
      </c>
      <c r="G21" s="608">
        <v>5.47</v>
      </c>
      <c r="H21" s="478"/>
      <c r="I21" s="480" t="s">
        <v>463</v>
      </c>
      <c r="J21" s="609" t="s">
        <v>509</v>
      </c>
      <c r="K21" s="478">
        <v>4</v>
      </c>
      <c r="L21" s="481">
        <v>812</v>
      </c>
      <c r="M21" s="610">
        <v>13.93</v>
      </c>
      <c r="N21" s="482">
        <v>30.8</v>
      </c>
      <c r="O21" s="482">
        <v>10</v>
      </c>
      <c r="P21" s="482">
        <v>66.1</v>
      </c>
      <c r="Q21" s="478"/>
      <c r="R21" s="480">
        <v>1.75</v>
      </c>
      <c r="S21" s="480" t="s">
        <v>472</v>
      </c>
      <c r="T21" s="480">
        <v>22.06</v>
      </c>
      <c r="U21" s="480" t="s">
        <v>478</v>
      </c>
      <c r="V21" s="480">
        <v>7</v>
      </c>
      <c r="W21" s="480" t="s">
        <v>473</v>
      </c>
      <c r="Y21" s="480" t="s">
        <v>466</v>
      </c>
      <c r="Z21" s="481" t="s">
        <v>472</v>
      </c>
      <c r="AA21" s="483">
        <v>209.5</v>
      </c>
      <c r="AB21" s="483">
        <v>15.08375</v>
      </c>
      <c r="AC21" s="483">
        <v>78</v>
      </c>
      <c r="AD21" s="483">
        <v>30.6275</v>
      </c>
      <c r="AE21" s="483">
        <v>39.79125</v>
      </c>
      <c r="AF21" s="483">
        <v>39.745</v>
      </c>
      <c r="AG21" s="611"/>
      <c r="AH21" s="611"/>
      <c r="AI21" s="611"/>
      <c r="AJ21" s="611"/>
      <c r="AK21" s="611"/>
      <c r="AL21" s="611"/>
      <c r="AM21" s="611"/>
      <c r="AN21" s="611"/>
      <c r="AO21" s="611"/>
      <c r="AP21" s="612"/>
      <c r="AQ21" s="612"/>
      <c r="AS21" s="613"/>
      <c r="AT21" s="613"/>
      <c r="AU21" s="613"/>
      <c r="AV21" s="613"/>
      <c r="AW21" s="613"/>
      <c r="AX21" s="613"/>
      <c r="AY21" s="613"/>
      <c r="AZ21" s="613"/>
      <c r="BA21" s="613"/>
      <c r="BB21" s="613"/>
      <c r="BC21" s="613"/>
      <c r="BD21" s="613"/>
      <c r="BE21" s="613"/>
      <c r="BF21" s="613"/>
      <c r="BG21" s="613"/>
      <c r="BH21" s="613"/>
      <c r="BI21" s="613"/>
      <c r="BJ21" s="613"/>
      <c r="BK21" s="613"/>
    </row>
    <row r="22" spans="1:171" s="452" customFormat="1" ht="20.25" customHeight="1">
      <c r="A22" s="712"/>
      <c r="B22" s="715"/>
      <c r="C22" s="591" t="s">
        <v>501</v>
      </c>
      <c r="D22" s="446" t="s">
        <v>159</v>
      </c>
      <c r="E22" s="446"/>
      <c r="F22" s="454">
        <v>505.8439090909091</v>
      </c>
      <c r="G22" s="455">
        <v>8.561843350339975</v>
      </c>
      <c r="H22" s="446"/>
      <c r="I22" s="453" t="s">
        <v>463</v>
      </c>
      <c r="J22" s="456" t="s">
        <v>464</v>
      </c>
      <c r="K22" s="453">
        <v>3</v>
      </c>
      <c r="L22" s="446">
        <v>828</v>
      </c>
      <c r="M22" s="446">
        <v>15.18</v>
      </c>
      <c r="N22" s="448">
        <v>33</v>
      </c>
      <c r="O22" s="448">
        <v>9.8</v>
      </c>
      <c r="P22" s="448">
        <v>65.3</v>
      </c>
      <c r="Q22" s="446"/>
      <c r="R22" s="592">
        <v>1.55</v>
      </c>
      <c r="S22" s="592" t="s">
        <v>465</v>
      </c>
      <c r="T22" s="592">
        <v>15.39</v>
      </c>
      <c r="U22" s="592" t="s">
        <v>465</v>
      </c>
      <c r="V22" s="592">
        <v>5</v>
      </c>
      <c r="W22" s="592" t="s">
        <v>478</v>
      </c>
      <c r="Y22" s="591"/>
      <c r="Z22" s="446" t="s">
        <v>472</v>
      </c>
      <c r="AA22" s="449">
        <v>211.8181818181818</v>
      </c>
      <c r="AB22" s="257">
        <v>16.25818181818182</v>
      </c>
      <c r="AC22" s="257">
        <v>75.94272727272727</v>
      </c>
      <c r="AD22" s="257">
        <v>33.88818181818181</v>
      </c>
      <c r="AE22" s="257">
        <v>37.07</v>
      </c>
      <c r="AF22" s="257">
        <v>42.086363636363636</v>
      </c>
      <c r="AG22" s="371"/>
      <c r="AH22" s="371"/>
      <c r="AI22" s="371"/>
      <c r="AJ22" s="371"/>
      <c r="AK22" s="371"/>
      <c r="AL22" s="371"/>
      <c r="AM22" s="371"/>
      <c r="AN22" s="371"/>
      <c r="AO22" s="371"/>
      <c r="AP22" s="343"/>
      <c r="AQ22" s="343"/>
      <c r="AR22" s="436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45"/>
      <c r="BF22" s="345"/>
      <c r="BG22" s="345"/>
      <c r="BH22" s="345"/>
      <c r="BI22" s="345"/>
      <c r="BJ22" s="345"/>
      <c r="BK22" s="345"/>
      <c r="BL22" s="436"/>
      <c r="BM22" s="436"/>
      <c r="BN22" s="436"/>
      <c r="BO22" s="436"/>
      <c r="BP22" s="436"/>
      <c r="BQ22" s="436"/>
      <c r="BR22" s="436"/>
      <c r="BS22" s="436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6"/>
      <c r="CL22" s="436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6"/>
      <c r="DE22" s="436"/>
      <c r="DF22" s="436"/>
      <c r="DG22" s="436"/>
      <c r="DH22" s="436"/>
      <c r="DI22" s="436"/>
      <c r="DJ22" s="436"/>
      <c r="DK22" s="436"/>
      <c r="DL22" s="436"/>
      <c r="DM22" s="436"/>
      <c r="DN22" s="436"/>
      <c r="DO22" s="436"/>
      <c r="DP22" s="436"/>
      <c r="DQ22" s="436"/>
      <c r="DR22" s="436"/>
      <c r="DS22" s="436"/>
      <c r="DT22" s="436"/>
      <c r="DU22" s="436"/>
      <c r="DV22" s="436"/>
      <c r="DW22" s="436"/>
      <c r="DX22" s="436"/>
      <c r="DY22" s="436"/>
      <c r="DZ22" s="436"/>
      <c r="EA22" s="436"/>
      <c r="EB22" s="436"/>
      <c r="EC22" s="436"/>
      <c r="ED22" s="436"/>
      <c r="EE22" s="436"/>
      <c r="EF22" s="436"/>
      <c r="EG22" s="436"/>
      <c r="EH22" s="436"/>
      <c r="EI22" s="436"/>
      <c r="EJ22" s="436"/>
      <c r="EK22" s="436"/>
      <c r="EL22" s="436"/>
      <c r="EM22" s="436"/>
      <c r="EN22" s="436"/>
      <c r="EO22" s="436"/>
      <c r="EP22" s="436"/>
      <c r="EQ22" s="436"/>
      <c r="ER22" s="436"/>
      <c r="ES22" s="436"/>
      <c r="ET22" s="436"/>
      <c r="EU22" s="436"/>
      <c r="EV22" s="436"/>
      <c r="EW22" s="436"/>
      <c r="EX22" s="436"/>
      <c r="EY22" s="436"/>
      <c r="EZ22" s="436"/>
      <c r="FA22" s="436"/>
      <c r="FB22" s="436"/>
      <c r="FC22" s="436"/>
      <c r="FD22" s="436"/>
      <c r="FE22" s="436"/>
      <c r="FF22" s="436"/>
      <c r="FG22" s="436"/>
      <c r="FH22" s="436"/>
      <c r="FI22" s="436"/>
      <c r="FJ22" s="436"/>
      <c r="FK22" s="436"/>
      <c r="FL22" s="436"/>
      <c r="FM22" s="436"/>
      <c r="FN22" s="436"/>
      <c r="FO22" s="436"/>
    </row>
    <row r="23" spans="1:171" s="441" customFormat="1" ht="20.25" customHeight="1">
      <c r="A23" s="712"/>
      <c r="B23" s="715"/>
      <c r="C23" s="601" t="s">
        <v>503</v>
      </c>
      <c r="D23" s="485"/>
      <c r="E23" s="485"/>
      <c r="F23" s="570">
        <f>AVERAGE(F21:F22)</f>
        <v>482.5913295454545</v>
      </c>
      <c r="G23" s="273">
        <f>(F23-450.74)/450.74*100</f>
        <v>7.066452843203291</v>
      </c>
      <c r="H23" s="485"/>
      <c r="I23" s="457"/>
      <c r="J23" s="442"/>
      <c r="K23" s="485"/>
      <c r="L23" s="584">
        <f>AVERAGE(L21:L22)</f>
        <v>820</v>
      </c>
      <c r="M23" s="273">
        <f>AVERAGE(M21:M22)</f>
        <v>14.555</v>
      </c>
      <c r="N23" s="440">
        <f>AVERAGE(N21:N22)</f>
        <v>31.9</v>
      </c>
      <c r="O23" s="440">
        <f>AVERAGE(O21:O22)</f>
        <v>9.9</v>
      </c>
      <c r="P23" s="440">
        <f>AVERAGE(P21:P22)</f>
        <v>65.69999999999999</v>
      </c>
      <c r="Q23" s="485"/>
      <c r="R23" s="524"/>
      <c r="S23" s="592"/>
      <c r="T23" s="462"/>
      <c r="U23" s="487"/>
      <c r="V23" s="599"/>
      <c r="W23" s="487"/>
      <c r="Y23" s="487"/>
      <c r="Z23" s="488"/>
      <c r="AA23" s="486">
        <f aca="true" t="shared" si="4" ref="AA23:AF23">AVERAGE(AA21:AA22)</f>
        <v>210.6590909090909</v>
      </c>
      <c r="AB23" s="459">
        <f t="shared" si="4"/>
        <v>15.67096590909091</v>
      </c>
      <c r="AC23" s="459">
        <f t="shared" si="4"/>
        <v>76.97136363636363</v>
      </c>
      <c r="AD23" s="459">
        <f t="shared" si="4"/>
        <v>32.25784090909091</v>
      </c>
      <c r="AE23" s="459">
        <f t="shared" si="4"/>
        <v>38.430625</v>
      </c>
      <c r="AF23" s="459">
        <f t="shared" si="4"/>
        <v>40.91568181818182</v>
      </c>
      <c r="AG23" s="371"/>
      <c r="AH23" s="371"/>
      <c r="AI23" s="371"/>
      <c r="AJ23" s="371"/>
      <c r="AK23" s="371"/>
      <c r="AL23" s="371"/>
      <c r="AM23" s="371"/>
      <c r="AN23" s="371"/>
      <c r="AO23" s="371"/>
      <c r="AP23" s="343"/>
      <c r="AQ23" s="343"/>
      <c r="AR23" s="489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5"/>
      <c r="BL23" s="489"/>
      <c r="BM23" s="489"/>
      <c r="BN23" s="489"/>
      <c r="BO23" s="489"/>
      <c r="BP23" s="489"/>
      <c r="BQ23" s="489"/>
      <c r="BR23" s="489"/>
      <c r="BS23" s="489"/>
      <c r="BT23" s="489"/>
      <c r="BU23" s="489"/>
      <c r="BV23" s="489"/>
      <c r="BW23" s="489"/>
      <c r="BX23" s="489"/>
      <c r="BY23" s="489"/>
      <c r="BZ23" s="489"/>
      <c r="CA23" s="489"/>
      <c r="CB23" s="489"/>
      <c r="CC23" s="489"/>
      <c r="CD23" s="489"/>
      <c r="CE23" s="489"/>
      <c r="CF23" s="489"/>
      <c r="CG23" s="489"/>
      <c r="CH23" s="489"/>
      <c r="CI23" s="489"/>
      <c r="CJ23" s="489"/>
      <c r="CK23" s="489"/>
      <c r="CL23" s="489"/>
      <c r="CM23" s="489"/>
      <c r="CN23" s="489"/>
      <c r="CO23" s="489"/>
      <c r="CP23" s="489"/>
      <c r="CQ23" s="489"/>
      <c r="CR23" s="489"/>
      <c r="CS23" s="489"/>
      <c r="CT23" s="489"/>
      <c r="CU23" s="489"/>
      <c r="CV23" s="489"/>
      <c r="CW23" s="489"/>
      <c r="CX23" s="489"/>
      <c r="CY23" s="489"/>
      <c r="CZ23" s="489"/>
      <c r="DA23" s="489"/>
      <c r="DB23" s="489"/>
      <c r="DC23" s="489"/>
      <c r="DD23" s="489"/>
      <c r="DE23" s="489"/>
      <c r="DF23" s="489"/>
      <c r="DG23" s="489"/>
      <c r="DH23" s="489"/>
      <c r="DI23" s="489"/>
      <c r="DJ23" s="489"/>
      <c r="DK23" s="489"/>
      <c r="DL23" s="489"/>
      <c r="DM23" s="489"/>
      <c r="DN23" s="489"/>
      <c r="DO23" s="489"/>
      <c r="DP23" s="489"/>
      <c r="DQ23" s="489"/>
      <c r="DR23" s="489"/>
      <c r="DS23" s="489"/>
      <c r="DT23" s="489"/>
      <c r="DU23" s="489"/>
      <c r="DV23" s="489"/>
      <c r="DW23" s="489"/>
      <c r="DX23" s="489"/>
      <c r="DY23" s="489"/>
      <c r="DZ23" s="489"/>
      <c r="EA23" s="489"/>
      <c r="EB23" s="489"/>
      <c r="EC23" s="489"/>
      <c r="ED23" s="489"/>
      <c r="EE23" s="489"/>
      <c r="EF23" s="489"/>
      <c r="EG23" s="489"/>
      <c r="EH23" s="489"/>
      <c r="EI23" s="489"/>
      <c r="EJ23" s="489"/>
      <c r="EK23" s="489"/>
      <c r="EL23" s="489"/>
      <c r="EM23" s="489"/>
      <c r="EN23" s="489"/>
      <c r="EO23" s="489"/>
      <c r="EP23" s="489"/>
      <c r="EQ23" s="489"/>
      <c r="ER23" s="489"/>
      <c r="ES23" s="489"/>
      <c r="ET23" s="489"/>
      <c r="EU23" s="489"/>
      <c r="EV23" s="489"/>
      <c r="EW23" s="489"/>
      <c r="EX23" s="489"/>
      <c r="EY23" s="489"/>
      <c r="EZ23" s="489"/>
      <c r="FA23" s="489"/>
      <c r="FB23" s="489"/>
      <c r="FC23" s="489"/>
      <c r="FD23" s="489"/>
      <c r="FE23" s="489"/>
      <c r="FF23" s="489"/>
      <c r="FG23" s="489"/>
      <c r="FH23" s="489"/>
      <c r="FI23" s="489"/>
      <c r="FJ23" s="489"/>
      <c r="FK23" s="489"/>
      <c r="FL23" s="489"/>
      <c r="FM23" s="489"/>
      <c r="FN23" s="489"/>
      <c r="FO23" s="489"/>
    </row>
    <row r="24" spans="1:171" s="467" customFormat="1" ht="20.25" customHeight="1" thickBot="1">
      <c r="A24" s="713"/>
      <c r="B24" s="716"/>
      <c r="C24" s="466" t="s">
        <v>504</v>
      </c>
      <c r="D24" s="466"/>
      <c r="E24" s="598"/>
      <c r="F24" s="618">
        <v>452.88</v>
      </c>
      <c r="G24" s="598">
        <v>6.72</v>
      </c>
      <c r="H24" s="598"/>
      <c r="I24" s="598"/>
      <c r="J24" s="598" t="s">
        <v>505</v>
      </c>
      <c r="K24" s="598">
        <v>2</v>
      </c>
      <c r="L24" s="615">
        <v>832</v>
      </c>
      <c r="M24" s="616">
        <v>15.28</v>
      </c>
      <c r="N24" s="617">
        <v>31.8</v>
      </c>
      <c r="O24" s="617">
        <v>11.1</v>
      </c>
      <c r="P24" s="617">
        <v>62.5</v>
      </c>
      <c r="Q24" s="598"/>
      <c r="R24" s="468">
        <v>1.47</v>
      </c>
      <c r="S24" s="468" t="s">
        <v>465</v>
      </c>
      <c r="T24" s="468">
        <v>44.05</v>
      </c>
      <c r="U24" s="468" t="s">
        <v>478</v>
      </c>
      <c r="V24" s="468">
        <v>5</v>
      </c>
      <c r="W24" s="468" t="s">
        <v>478</v>
      </c>
      <c r="Y24" s="468" t="s">
        <v>466</v>
      </c>
      <c r="Z24" s="466" t="s">
        <v>466</v>
      </c>
      <c r="AA24" s="473">
        <v>200.2</v>
      </c>
      <c r="AB24" s="598">
        <v>16.14</v>
      </c>
      <c r="AC24" s="598">
        <v>78.92</v>
      </c>
      <c r="AD24" s="598">
        <v>33.09</v>
      </c>
      <c r="AE24" s="598">
        <v>34.61</v>
      </c>
      <c r="AF24" s="598">
        <v>43.21</v>
      </c>
      <c r="AG24" s="604"/>
      <c r="AH24" s="604"/>
      <c r="AI24" s="604"/>
      <c r="AJ24" s="604"/>
      <c r="AK24" s="604"/>
      <c r="AL24" s="604"/>
      <c r="AM24" s="604"/>
      <c r="AN24" s="604"/>
      <c r="AO24" s="604"/>
      <c r="AP24" s="605"/>
      <c r="AQ24" s="605"/>
      <c r="AR24" s="475"/>
      <c r="AS24" s="606"/>
      <c r="AT24" s="606"/>
      <c r="AU24" s="606"/>
      <c r="AV24" s="606"/>
      <c r="AW24" s="606"/>
      <c r="AX24" s="606"/>
      <c r="AY24" s="606"/>
      <c r="AZ24" s="606"/>
      <c r="BA24" s="606"/>
      <c r="BB24" s="606"/>
      <c r="BC24" s="606"/>
      <c r="BD24" s="606"/>
      <c r="BE24" s="606"/>
      <c r="BF24" s="606"/>
      <c r="BG24" s="606"/>
      <c r="BH24" s="606"/>
      <c r="BI24" s="606"/>
      <c r="BJ24" s="606"/>
      <c r="BK24" s="606"/>
      <c r="BL24" s="476"/>
      <c r="BM24" s="476"/>
      <c r="BN24" s="476"/>
      <c r="BO24" s="476"/>
      <c r="BP24" s="476"/>
      <c r="BQ24" s="476"/>
      <c r="BR24" s="476"/>
      <c r="BS24" s="476"/>
      <c r="BT24" s="476"/>
      <c r="BU24" s="476"/>
      <c r="BV24" s="476"/>
      <c r="BW24" s="476"/>
      <c r="BX24" s="476"/>
      <c r="BY24" s="476"/>
      <c r="BZ24" s="476"/>
      <c r="CA24" s="476"/>
      <c r="CB24" s="476"/>
      <c r="CC24" s="476"/>
      <c r="CD24" s="476"/>
      <c r="CE24" s="476"/>
      <c r="CF24" s="476"/>
      <c r="CG24" s="476"/>
      <c r="CH24" s="476"/>
      <c r="CI24" s="476"/>
      <c r="CJ24" s="476"/>
      <c r="CK24" s="476"/>
      <c r="CL24" s="476"/>
      <c r="CM24" s="476"/>
      <c r="CN24" s="476"/>
      <c r="CO24" s="476"/>
      <c r="CP24" s="476"/>
      <c r="CQ24" s="476"/>
      <c r="CR24" s="476"/>
      <c r="CS24" s="476"/>
      <c r="CT24" s="476"/>
      <c r="CU24" s="476"/>
      <c r="CV24" s="476"/>
      <c r="CW24" s="476"/>
      <c r="CX24" s="476"/>
      <c r="CY24" s="476"/>
      <c r="CZ24" s="476"/>
      <c r="DA24" s="476"/>
      <c r="DB24" s="476"/>
      <c r="DC24" s="476"/>
      <c r="DD24" s="476"/>
      <c r="DE24" s="476"/>
      <c r="DF24" s="476"/>
      <c r="DG24" s="476"/>
      <c r="DH24" s="476"/>
      <c r="DI24" s="476"/>
      <c r="DJ24" s="476"/>
      <c r="DK24" s="476"/>
      <c r="DL24" s="476"/>
      <c r="DM24" s="476"/>
      <c r="DN24" s="476"/>
      <c r="DO24" s="476"/>
      <c r="DP24" s="476"/>
      <c r="DQ24" s="476"/>
      <c r="DR24" s="476"/>
      <c r="DS24" s="476"/>
      <c r="DT24" s="476"/>
      <c r="DU24" s="476"/>
      <c r="DV24" s="476"/>
      <c r="DW24" s="476"/>
      <c r="DX24" s="476"/>
      <c r="DY24" s="476"/>
      <c r="DZ24" s="476"/>
      <c r="EA24" s="476"/>
      <c r="EB24" s="476"/>
      <c r="EC24" s="476"/>
      <c r="ED24" s="476"/>
      <c r="EE24" s="476"/>
      <c r="EF24" s="476"/>
      <c r="EG24" s="476"/>
      <c r="EH24" s="476"/>
      <c r="EI24" s="476"/>
      <c r="EJ24" s="476"/>
      <c r="EK24" s="476"/>
      <c r="EL24" s="476"/>
      <c r="EM24" s="476"/>
      <c r="EN24" s="476"/>
      <c r="EO24" s="476"/>
      <c r="EP24" s="476"/>
      <c r="EQ24" s="476"/>
      <c r="ER24" s="476"/>
      <c r="ES24" s="476"/>
      <c r="ET24" s="476"/>
      <c r="EU24" s="476"/>
      <c r="EV24" s="476"/>
      <c r="EW24" s="476"/>
      <c r="EX24" s="476"/>
      <c r="EY24" s="476"/>
      <c r="EZ24" s="476"/>
      <c r="FA24" s="476"/>
      <c r="FB24" s="476"/>
      <c r="FC24" s="476"/>
      <c r="FD24" s="476"/>
      <c r="FE24" s="476"/>
      <c r="FF24" s="476"/>
      <c r="FG24" s="476"/>
      <c r="FH24" s="476"/>
      <c r="FI24" s="476"/>
      <c r="FJ24" s="476"/>
      <c r="FK24" s="476"/>
      <c r="FL24" s="476"/>
      <c r="FM24" s="476"/>
      <c r="FN24" s="476"/>
      <c r="FO24" s="476"/>
    </row>
    <row r="25" spans="1:63" s="479" customFormat="1" ht="20.25" customHeight="1">
      <c r="A25" s="711" t="s">
        <v>510</v>
      </c>
      <c r="B25" s="717" t="s">
        <v>511</v>
      </c>
      <c r="C25" s="477" t="s">
        <v>500</v>
      </c>
      <c r="D25" s="609" t="s">
        <v>512</v>
      </c>
      <c r="E25" s="478"/>
      <c r="F25" s="607">
        <v>435.53375</v>
      </c>
      <c r="G25" s="608"/>
      <c r="H25" s="478"/>
      <c r="I25" s="477"/>
      <c r="J25" s="609"/>
      <c r="K25" s="478">
        <v>11</v>
      </c>
      <c r="L25" s="481">
        <v>792</v>
      </c>
      <c r="M25" s="490">
        <v>15.62</v>
      </c>
      <c r="N25" s="407">
        <v>33.2</v>
      </c>
      <c r="O25" s="407">
        <v>4.6</v>
      </c>
      <c r="P25" s="482">
        <v>50.3</v>
      </c>
      <c r="Q25" s="478"/>
      <c r="R25" s="482"/>
      <c r="S25" s="477" t="s">
        <v>478</v>
      </c>
      <c r="T25" s="477"/>
      <c r="U25" s="477" t="s">
        <v>478</v>
      </c>
      <c r="V25" s="477"/>
      <c r="W25" s="477" t="s">
        <v>465</v>
      </c>
      <c r="Y25" s="477" t="s">
        <v>483</v>
      </c>
      <c r="Z25" s="478" t="s">
        <v>466</v>
      </c>
      <c r="AA25" s="483">
        <v>208.5</v>
      </c>
      <c r="AB25" s="483">
        <v>15.1975</v>
      </c>
      <c r="AC25" s="483">
        <v>94.375</v>
      </c>
      <c r="AD25" s="483">
        <v>29.67125</v>
      </c>
      <c r="AE25" s="483">
        <v>37.90125</v>
      </c>
      <c r="AF25" s="483">
        <v>41.27625</v>
      </c>
      <c r="AG25" s="611"/>
      <c r="AH25" s="611"/>
      <c r="AI25" s="611"/>
      <c r="AJ25" s="611"/>
      <c r="AK25" s="611"/>
      <c r="AL25" s="611"/>
      <c r="AM25" s="611"/>
      <c r="AN25" s="611"/>
      <c r="AO25" s="611"/>
      <c r="AP25" s="612"/>
      <c r="AQ25" s="612"/>
      <c r="AS25" s="613"/>
      <c r="AT25" s="613"/>
      <c r="AU25" s="613"/>
      <c r="AV25" s="613"/>
      <c r="AW25" s="613"/>
      <c r="AX25" s="613"/>
      <c r="AY25" s="613"/>
      <c r="AZ25" s="613"/>
      <c r="BA25" s="613"/>
      <c r="BB25" s="613"/>
      <c r="BC25" s="613"/>
      <c r="BD25" s="613"/>
      <c r="BE25" s="613"/>
      <c r="BF25" s="613"/>
      <c r="BG25" s="613"/>
      <c r="BH25" s="613"/>
      <c r="BI25" s="613"/>
      <c r="BJ25" s="613"/>
      <c r="BK25" s="613"/>
    </row>
    <row r="26" spans="1:171" s="452" customFormat="1" ht="20.25" customHeight="1">
      <c r="A26" s="712"/>
      <c r="B26" s="718"/>
      <c r="C26" s="591" t="s">
        <v>501</v>
      </c>
      <c r="D26" s="445" t="s">
        <v>512</v>
      </c>
      <c r="E26" s="446"/>
      <c r="F26" s="454">
        <v>465.9497272727273</v>
      </c>
      <c r="G26" s="455">
        <v>-5.853144601688078E-05</v>
      </c>
      <c r="H26" s="446"/>
      <c r="I26" s="453"/>
      <c r="J26" s="456"/>
      <c r="K26" s="453">
        <v>10</v>
      </c>
      <c r="L26" s="446">
        <v>785</v>
      </c>
      <c r="M26" s="597">
        <v>14.48</v>
      </c>
      <c r="N26" s="597">
        <v>30.6</v>
      </c>
      <c r="O26" s="491">
        <v>9.55</v>
      </c>
      <c r="P26" s="449">
        <v>57.35</v>
      </c>
      <c r="Q26" s="446"/>
      <c r="R26" s="592">
        <v>2</v>
      </c>
      <c r="S26" s="592" t="s">
        <v>465</v>
      </c>
      <c r="T26" s="592">
        <v>22.88</v>
      </c>
      <c r="U26" s="592" t="s">
        <v>465</v>
      </c>
      <c r="V26" s="592">
        <v>1</v>
      </c>
      <c r="W26" s="592" t="s">
        <v>472</v>
      </c>
      <c r="Y26" s="457"/>
      <c r="Z26" s="446" t="s">
        <v>472</v>
      </c>
      <c r="AA26" s="449">
        <v>210.63636363636363</v>
      </c>
      <c r="AB26" s="257">
        <v>15.945454545454545</v>
      </c>
      <c r="AC26" s="257">
        <v>89.84272727272726</v>
      </c>
      <c r="AD26" s="257">
        <v>32.00636363636364</v>
      </c>
      <c r="AE26" s="257">
        <v>36.89181818181819</v>
      </c>
      <c r="AF26" s="257">
        <v>41.89545454545455</v>
      </c>
      <c r="AG26" s="371"/>
      <c r="AH26" s="371"/>
      <c r="AI26" s="371"/>
      <c r="AJ26" s="371"/>
      <c r="AK26" s="371"/>
      <c r="AL26" s="371"/>
      <c r="AM26" s="371"/>
      <c r="AN26" s="371"/>
      <c r="AO26" s="371"/>
      <c r="AP26" s="343"/>
      <c r="AQ26" s="343"/>
      <c r="AR26" s="436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436"/>
      <c r="BM26" s="436"/>
      <c r="BN26" s="436"/>
      <c r="BO26" s="436"/>
      <c r="BP26" s="436"/>
      <c r="BQ26" s="436"/>
      <c r="BR26" s="436"/>
      <c r="BS26" s="436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6"/>
      <c r="CL26" s="436"/>
      <c r="CM26" s="436"/>
      <c r="CN26" s="436"/>
      <c r="CO26" s="436"/>
      <c r="CP26" s="436"/>
      <c r="CQ26" s="436"/>
      <c r="CR26" s="436"/>
      <c r="CS26" s="436"/>
      <c r="CT26" s="436"/>
      <c r="CU26" s="436"/>
      <c r="CV26" s="436"/>
      <c r="CW26" s="436"/>
      <c r="CX26" s="436"/>
      <c r="CY26" s="436"/>
      <c r="CZ26" s="436"/>
      <c r="DA26" s="436"/>
      <c r="DB26" s="436"/>
      <c r="DC26" s="436"/>
      <c r="DD26" s="436"/>
      <c r="DE26" s="436"/>
      <c r="DF26" s="436"/>
      <c r="DG26" s="436"/>
      <c r="DH26" s="436"/>
      <c r="DI26" s="436"/>
      <c r="DJ26" s="436"/>
      <c r="DK26" s="436"/>
      <c r="DL26" s="436"/>
      <c r="DM26" s="436"/>
      <c r="DN26" s="436"/>
      <c r="DO26" s="436"/>
      <c r="DP26" s="436"/>
      <c r="DQ26" s="436"/>
      <c r="DR26" s="436"/>
      <c r="DS26" s="436"/>
      <c r="DT26" s="436"/>
      <c r="DU26" s="436"/>
      <c r="DV26" s="436"/>
      <c r="DW26" s="436"/>
      <c r="DX26" s="436"/>
      <c r="DY26" s="436"/>
      <c r="DZ26" s="436"/>
      <c r="EA26" s="436"/>
      <c r="EB26" s="436"/>
      <c r="EC26" s="436"/>
      <c r="ED26" s="436"/>
      <c r="EE26" s="436"/>
      <c r="EF26" s="436"/>
      <c r="EG26" s="436"/>
      <c r="EH26" s="436"/>
      <c r="EI26" s="436"/>
      <c r="EJ26" s="436"/>
      <c r="EK26" s="436"/>
      <c r="EL26" s="436"/>
      <c r="EM26" s="436"/>
      <c r="EN26" s="436"/>
      <c r="EO26" s="436"/>
      <c r="EP26" s="436"/>
      <c r="EQ26" s="436"/>
      <c r="ER26" s="436"/>
      <c r="ES26" s="436"/>
      <c r="ET26" s="436"/>
      <c r="EU26" s="436"/>
      <c r="EV26" s="436"/>
      <c r="EW26" s="436"/>
      <c r="EX26" s="436"/>
      <c r="EY26" s="436"/>
      <c r="EZ26" s="436"/>
      <c r="FA26" s="436"/>
      <c r="FB26" s="436"/>
      <c r="FC26" s="436"/>
      <c r="FD26" s="436"/>
      <c r="FE26" s="436"/>
      <c r="FF26" s="436"/>
      <c r="FG26" s="436"/>
      <c r="FH26" s="436"/>
      <c r="FI26" s="436"/>
      <c r="FJ26" s="436"/>
      <c r="FK26" s="436"/>
      <c r="FL26" s="436"/>
      <c r="FM26" s="436"/>
      <c r="FN26" s="436"/>
      <c r="FO26" s="436"/>
    </row>
    <row r="27" spans="1:171" s="492" customFormat="1" ht="20.25" customHeight="1">
      <c r="A27" s="712"/>
      <c r="B27" s="718"/>
      <c r="C27" s="601" t="s">
        <v>503</v>
      </c>
      <c r="D27" s="208"/>
      <c r="E27" s="208"/>
      <c r="F27" s="570">
        <f>AVERAGE(F25:F26)</f>
        <v>450.7417386363636</v>
      </c>
      <c r="G27" s="493"/>
      <c r="H27" s="208"/>
      <c r="I27" s="494"/>
      <c r="J27" s="586"/>
      <c r="K27" s="494"/>
      <c r="L27" s="584">
        <f>AVERAGE(L25:L26)</f>
        <v>788.5</v>
      </c>
      <c r="M27" s="272">
        <f>AVERAGE(M25:M26)</f>
        <v>15.05</v>
      </c>
      <c r="N27" s="55">
        <f>AVERAGE(N25:N26)</f>
        <v>31.900000000000002</v>
      </c>
      <c r="O27" s="55">
        <f>AVERAGE(O25:O26)</f>
        <v>7.075</v>
      </c>
      <c r="P27" s="440">
        <f>AVERAGE(P25:P26)</f>
        <v>53.825</v>
      </c>
      <c r="Q27" s="208"/>
      <c r="R27" s="522"/>
      <c r="S27" s="276"/>
      <c r="T27" s="495"/>
      <c r="U27" s="596"/>
      <c r="V27" s="495"/>
      <c r="W27" s="594"/>
      <c r="Y27" s="594"/>
      <c r="Z27" s="488"/>
      <c r="AA27" s="486">
        <f>AVERAGE(AA25:AA26)</f>
        <v>209.5681818181818</v>
      </c>
      <c r="AB27" s="459">
        <f>AVERAGE(AB25:AB26)</f>
        <v>15.571477272727272</v>
      </c>
      <c r="AC27" s="459">
        <f>AVERAGE(AC25:AC26)</f>
        <v>92.10886363636362</v>
      </c>
      <c r="AD27" s="459">
        <f>AVERAGE(AD25:AD26)</f>
        <v>30.83880681818182</v>
      </c>
      <c r="AE27" s="459">
        <f>AVERAGE(AE25:AE26)</f>
        <v>37.39653409090909</v>
      </c>
      <c r="AF27" s="459">
        <f>AVERAGE(AF25:AF26)</f>
        <v>41.58585227272727</v>
      </c>
      <c r="AG27" s="371"/>
      <c r="AH27" s="371"/>
      <c r="AI27" s="371"/>
      <c r="AJ27" s="371"/>
      <c r="AK27" s="371"/>
      <c r="AL27" s="371"/>
      <c r="AM27" s="371"/>
      <c r="AN27" s="371"/>
      <c r="AO27" s="371"/>
      <c r="AP27" s="343"/>
      <c r="AQ27" s="343"/>
      <c r="AR27" s="489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489"/>
      <c r="BM27" s="489"/>
      <c r="BN27" s="489"/>
      <c r="BO27" s="489"/>
      <c r="BP27" s="489"/>
      <c r="BQ27" s="489"/>
      <c r="BR27" s="489"/>
      <c r="BS27" s="489"/>
      <c r="BT27" s="489"/>
      <c r="BU27" s="489"/>
      <c r="BV27" s="489"/>
      <c r="BW27" s="489"/>
      <c r="BX27" s="489"/>
      <c r="BY27" s="489"/>
      <c r="BZ27" s="489"/>
      <c r="CA27" s="489"/>
      <c r="CB27" s="489"/>
      <c r="CC27" s="489"/>
      <c r="CD27" s="489"/>
      <c r="CE27" s="489"/>
      <c r="CF27" s="489"/>
      <c r="CG27" s="489"/>
      <c r="CH27" s="489"/>
      <c r="CI27" s="489"/>
      <c r="CJ27" s="489"/>
      <c r="CK27" s="489"/>
      <c r="CL27" s="489"/>
      <c r="CM27" s="489"/>
      <c r="CN27" s="489"/>
      <c r="CO27" s="489"/>
      <c r="CP27" s="489"/>
      <c r="CQ27" s="489"/>
      <c r="CR27" s="489"/>
      <c r="CS27" s="489"/>
      <c r="CT27" s="489"/>
      <c r="CU27" s="489"/>
      <c r="CV27" s="489"/>
      <c r="CW27" s="489"/>
      <c r="CX27" s="489"/>
      <c r="CY27" s="489"/>
      <c r="CZ27" s="489"/>
      <c r="DA27" s="489"/>
      <c r="DB27" s="489"/>
      <c r="DC27" s="489"/>
      <c r="DD27" s="489"/>
      <c r="DE27" s="489"/>
      <c r="DF27" s="489"/>
      <c r="DG27" s="489"/>
      <c r="DH27" s="489"/>
      <c r="DI27" s="489"/>
      <c r="DJ27" s="489"/>
      <c r="DK27" s="489"/>
      <c r="DL27" s="489"/>
      <c r="DM27" s="489"/>
      <c r="DN27" s="489"/>
      <c r="DO27" s="489"/>
      <c r="DP27" s="489"/>
      <c r="DQ27" s="489"/>
      <c r="DR27" s="489"/>
      <c r="DS27" s="489"/>
      <c r="DT27" s="489"/>
      <c r="DU27" s="489"/>
      <c r="DV27" s="489"/>
      <c r="DW27" s="489"/>
      <c r="DX27" s="489"/>
      <c r="DY27" s="489"/>
      <c r="DZ27" s="489"/>
      <c r="EA27" s="489"/>
      <c r="EB27" s="489"/>
      <c r="EC27" s="489"/>
      <c r="ED27" s="489"/>
      <c r="EE27" s="489"/>
      <c r="EF27" s="489"/>
      <c r="EG27" s="489"/>
      <c r="EH27" s="489"/>
      <c r="EI27" s="489"/>
      <c r="EJ27" s="489"/>
      <c r="EK27" s="489"/>
      <c r="EL27" s="489"/>
      <c r="EM27" s="489"/>
      <c r="EN27" s="489"/>
      <c r="EO27" s="489"/>
      <c r="EP27" s="489"/>
      <c r="EQ27" s="489"/>
      <c r="ER27" s="489"/>
      <c r="ES27" s="489"/>
      <c r="ET27" s="489"/>
      <c r="EU27" s="489"/>
      <c r="EV27" s="489"/>
      <c r="EW27" s="489"/>
      <c r="EX27" s="489"/>
      <c r="EY27" s="489"/>
      <c r="EZ27" s="489"/>
      <c r="FA27" s="489"/>
      <c r="FB27" s="489"/>
      <c r="FC27" s="489"/>
      <c r="FD27" s="489"/>
      <c r="FE27" s="489"/>
      <c r="FF27" s="489"/>
      <c r="FG27" s="489"/>
      <c r="FH27" s="489"/>
      <c r="FI27" s="489"/>
      <c r="FJ27" s="489"/>
      <c r="FK27" s="489"/>
      <c r="FL27" s="489"/>
      <c r="FM27" s="489"/>
      <c r="FN27" s="489"/>
      <c r="FO27" s="489"/>
    </row>
    <row r="28" spans="1:171" s="467" customFormat="1" ht="20.25" customHeight="1" thickBot="1">
      <c r="A28" s="713"/>
      <c r="B28" s="719"/>
      <c r="C28" s="466" t="s">
        <v>513</v>
      </c>
      <c r="D28" s="466"/>
      <c r="E28" s="598"/>
      <c r="F28" s="614">
        <v>424.16</v>
      </c>
      <c r="G28" s="598" t="s">
        <v>514</v>
      </c>
      <c r="H28" s="598"/>
      <c r="I28" s="598"/>
      <c r="J28" s="598"/>
      <c r="K28" s="598">
        <v>4</v>
      </c>
      <c r="L28" s="615">
        <v>781</v>
      </c>
      <c r="M28" s="616">
        <v>16.75</v>
      </c>
      <c r="N28" s="617">
        <v>34.7</v>
      </c>
      <c r="O28" s="617">
        <v>7.6</v>
      </c>
      <c r="P28" s="617">
        <v>66.5</v>
      </c>
      <c r="Q28" s="598"/>
      <c r="R28" s="468">
        <v>1.67</v>
      </c>
      <c r="S28" s="468" t="s">
        <v>465</v>
      </c>
      <c r="T28" s="468">
        <v>23.13</v>
      </c>
      <c r="U28" s="468" t="s">
        <v>465</v>
      </c>
      <c r="V28" s="468">
        <v>9</v>
      </c>
      <c r="W28" s="468" t="s">
        <v>483</v>
      </c>
      <c r="Y28" s="468" t="s">
        <v>483</v>
      </c>
      <c r="Z28" s="466" t="s">
        <v>466</v>
      </c>
      <c r="AA28" s="473">
        <v>198.1</v>
      </c>
      <c r="AB28" s="598">
        <v>16.03</v>
      </c>
      <c r="AC28" s="598">
        <v>92.54</v>
      </c>
      <c r="AD28" s="598">
        <v>29.95</v>
      </c>
      <c r="AE28" s="598">
        <v>35.32</v>
      </c>
      <c r="AF28" s="598">
        <v>42.59</v>
      </c>
      <c r="AG28" s="604"/>
      <c r="AH28" s="604"/>
      <c r="AI28" s="604"/>
      <c r="AJ28" s="604"/>
      <c r="AK28" s="604"/>
      <c r="AL28" s="604"/>
      <c r="AM28" s="604"/>
      <c r="AN28" s="604"/>
      <c r="AO28" s="604"/>
      <c r="AP28" s="605"/>
      <c r="AQ28" s="605"/>
      <c r="AR28" s="475"/>
      <c r="AS28" s="606"/>
      <c r="AT28" s="606"/>
      <c r="AU28" s="606"/>
      <c r="AV28" s="606"/>
      <c r="AW28" s="606"/>
      <c r="AX28" s="606"/>
      <c r="AY28" s="606"/>
      <c r="AZ28" s="606"/>
      <c r="BA28" s="606"/>
      <c r="BB28" s="606"/>
      <c r="BC28" s="606"/>
      <c r="BD28" s="606"/>
      <c r="BE28" s="606"/>
      <c r="BF28" s="606"/>
      <c r="BG28" s="606"/>
      <c r="BH28" s="606"/>
      <c r="BI28" s="606"/>
      <c r="BJ28" s="606"/>
      <c r="BK28" s="606"/>
      <c r="BL28" s="476"/>
      <c r="BM28" s="476"/>
      <c r="BN28" s="476"/>
      <c r="BO28" s="476"/>
      <c r="BP28" s="476"/>
      <c r="BQ28" s="476"/>
      <c r="BR28" s="476"/>
      <c r="BS28" s="476"/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6"/>
      <c r="CF28" s="476"/>
      <c r="CG28" s="476"/>
      <c r="CH28" s="476"/>
      <c r="CI28" s="476"/>
      <c r="CJ28" s="476"/>
      <c r="CK28" s="476"/>
      <c r="CL28" s="476"/>
      <c r="CM28" s="476"/>
      <c r="CN28" s="476"/>
      <c r="CO28" s="476"/>
      <c r="CP28" s="476"/>
      <c r="CQ28" s="476"/>
      <c r="CR28" s="476"/>
      <c r="CS28" s="476"/>
      <c r="CT28" s="476"/>
      <c r="CU28" s="476"/>
      <c r="CV28" s="476"/>
      <c r="CW28" s="476"/>
      <c r="CX28" s="476"/>
      <c r="CY28" s="476"/>
      <c r="CZ28" s="476"/>
      <c r="DA28" s="476"/>
      <c r="DB28" s="476"/>
      <c r="DC28" s="476"/>
      <c r="DD28" s="476"/>
      <c r="DE28" s="476"/>
      <c r="DF28" s="476"/>
      <c r="DG28" s="476"/>
      <c r="DH28" s="476"/>
      <c r="DI28" s="476"/>
      <c r="DJ28" s="476"/>
      <c r="DK28" s="476"/>
      <c r="DL28" s="476"/>
      <c r="DM28" s="476"/>
      <c r="DN28" s="476"/>
      <c r="DO28" s="476"/>
      <c r="DP28" s="476"/>
      <c r="DQ28" s="476"/>
      <c r="DR28" s="476"/>
      <c r="DS28" s="476"/>
      <c r="DT28" s="476"/>
      <c r="DU28" s="476"/>
      <c r="DV28" s="476"/>
      <c r="DW28" s="476"/>
      <c r="DX28" s="476"/>
      <c r="DY28" s="476"/>
      <c r="DZ28" s="476"/>
      <c r="EA28" s="476"/>
      <c r="EB28" s="476"/>
      <c r="EC28" s="476"/>
      <c r="ED28" s="476"/>
      <c r="EE28" s="476"/>
      <c r="EF28" s="476"/>
      <c r="EG28" s="476"/>
      <c r="EH28" s="476"/>
      <c r="EI28" s="476"/>
      <c r="EJ28" s="476"/>
      <c r="EK28" s="476"/>
      <c r="EL28" s="476"/>
      <c r="EM28" s="476"/>
      <c r="EN28" s="476"/>
      <c r="EO28" s="476"/>
      <c r="EP28" s="476"/>
      <c r="EQ28" s="476"/>
      <c r="ER28" s="476"/>
      <c r="ES28" s="476"/>
      <c r="ET28" s="476"/>
      <c r="EU28" s="476"/>
      <c r="EV28" s="476"/>
      <c r="EW28" s="476"/>
      <c r="EX28" s="476"/>
      <c r="EY28" s="476"/>
      <c r="EZ28" s="476"/>
      <c r="FA28" s="476"/>
      <c r="FB28" s="476"/>
      <c r="FC28" s="476"/>
      <c r="FD28" s="476"/>
      <c r="FE28" s="476"/>
      <c r="FF28" s="476"/>
      <c r="FG28" s="476"/>
      <c r="FH28" s="476"/>
      <c r="FI28" s="476"/>
      <c r="FJ28" s="476"/>
      <c r="FK28" s="476"/>
      <c r="FL28" s="476"/>
      <c r="FM28" s="476"/>
      <c r="FN28" s="476"/>
      <c r="FO28" s="476"/>
    </row>
    <row r="29" spans="1:63" ht="13.5">
      <c r="A29" s="341"/>
      <c r="B29" s="426"/>
      <c r="C29" s="341"/>
      <c r="D29" s="341"/>
      <c r="E29" s="426"/>
      <c r="F29" s="427"/>
      <c r="G29" s="341"/>
      <c r="H29" s="341"/>
      <c r="I29" s="426"/>
      <c r="J29" s="427"/>
      <c r="K29" s="341"/>
      <c r="L29" s="426"/>
      <c r="M29" s="427"/>
      <c r="N29" s="341"/>
      <c r="O29" s="341"/>
      <c r="P29" s="426"/>
      <c r="Q29" s="427"/>
      <c r="R29" s="341"/>
      <c r="S29" s="341"/>
      <c r="T29" s="426"/>
      <c r="U29" s="427"/>
      <c r="V29" s="341"/>
      <c r="W29" s="341"/>
      <c r="X29" s="426"/>
      <c r="Y29" s="427"/>
      <c r="Z29" s="341"/>
      <c r="AA29" s="341"/>
      <c r="AB29" s="427"/>
      <c r="AC29" s="341"/>
      <c r="AD29" s="341"/>
      <c r="AE29" s="426"/>
      <c r="AF29" s="347"/>
      <c r="AG29" s="347"/>
      <c r="AH29" s="347"/>
      <c r="AI29" s="347"/>
      <c r="AJ29" s="347"/>
      <c r="AK29" s="347"/>
      <c r="AL29" s="347"/>
      <c r="AM29" s="347"/>
      <c r="AN29" s="347"/>
      <c r="AO29" s="343"/>
      <c r="AP29" s="343"/>
      <c r="AQ29" s="343"/>
      <c r="AR29" s="426"/>
      <c r="AS29" s="345"/>
      <c r="AT29" s="345"/>
      <c r="AU29" s="345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</row>
    <row r="30" spans="1:63" ht="13.5">
      <c r="A30" s="341"/>
      <c r="B30" s="426"/>
      <c r="C30" s="341"/>
      <c r="D30" s="341"/>
      <c r="E30" s="426"/>
      <c r="F30" s="427"/>
      <c r="G30" s="341"/>
      <c r="H30" s="341"/>
      <c r="I30" s="426"/>
      <c r="J30" s="427"/>
      <c r="K30" s="341"/>
      <c r="L30" s="426"/>
      <c r="M30" s="427"/>
      <c r="N30" s="341"/>
      <c r="O30" s="341"/>
      <c r="P30" s="426"/>
      <c r="Q30" s="427"/>
      <c r="R30" s="341"/>
      <c r="S30" s="341"/>
      <c r="T30" s="426"/>
      <c r="U30" s="427"/>
      <c r="V30" s="341"/>
      <c r="W30" s="341"/>
      <c r="X30" s="426"/>
      <c r="Y30" s="427"/>
      <c r="Z30" s="341"/>
      <c r="AA30" s="341"/>
      <c r="AB30" s="427"/>
      <c r="AC30" s="341"/>
      <c r="AD30" s="341"/>
      <c r="AE30" s="426"/>
      <c r="AF30" s="347"/>
      <c r="AG30" s="347"/>
      <c r="AH30" s="347"/>
      <c r="AI30" s="347"/>
      <c r="AJ30" s="347"/>
      <c r="AK30" s="347"/>
      <c r="AL30" s="347"/>
      <c r="AM30" s="347"/>
      <c r="AN30" s="347"/>
      <c r="AO30" s="343"/>
      <c r="AP30" s="343"/>
      <c r="AQ30" s="343"/>
      <c r="AR30" s="426"/>
      <c r="AS30" s="345"/>
      <c r="AT30" s="345"/>
      <c r="AU30" s="345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</row>
    <row r="31" spans="1:63" ht="13.5">
      <c r="A31" s="341"/>
      <c r="B31" s="426"/>
      <c r="C31" s="341"/>
      <c r="D31" s="341"/>
      <c r="E31" s="426"/>
      <c r="F31" s="427"/>
      <c r="G31" s="341"/>
      <c r="H31" s="341"/>
      <c r="I31" s="426"/>
      <c r="J31" s="427"/>
      <c r="K31" s="341"/>
      <c r="L31" s="426"/>
      <c r="M31" s="427"/>
      <c r="N31" s="341"/>
      <c r="O31" s="341"/>
      <c r="P31" s="426"/>
      <c r="Q31" s="427"/>
      <c r="R31" s="341"/>
      <c r="S31" s="341"/>
      <c r="T31" s="426"/>
      <c r="U31" s="427"/>
      <c r="V31" s="341"/>
      <c r="W31" s="341"/>
      <c r="X31" s="426"/>
      <c r="Y31" s="427"/>
      <c r="Z31" s="341"/>
      <c r="AA31" s="341"/>
      <c r="AB31" s="427"/>
      <c r="AC31" s="341"/>
      <c r="AD31" s="341"/>
      <c r="AE31" s="426"/>
      <c r="AF31" s="347"/>
      <c r="AG31" s="347"/>
      <c r="AH31" s="347"/>
      <c r="AI31" s="347"/>
      <c r="AJ31" s="347"/>
      <c r="AK31" s="347"/>
      <c r="AL31" s="347"/>
      <c r="AM31" s="347"/>
      <c r="AN31" s="347"/>
      <c r="AO31" s="343"/>
      <c r="AP31" s="343"/>
      <c r="AQ31" s="343"/>
      <c r="AR31" s="426"/>
      <c r="AS31" s="345"/>
      <c r="AT31" s="345"/>
      <c r="AU31" s="345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</row>
    <row r="32" spans="1:63" ht="13.5">
      <c r="A32" s="341"/>
      <c r="B32" s="426"/>
      <c r="C32" s="341"/>
      <c r="D32" s="341"/>
      <c r="E32" s="426"/>
      <c r="F32" s="427"/>
      <c r="G32" s="341"/>
      <c r="H32" s="341"/>
      <c r="I32" s="426"/>
      <c r="J32" s="427"/>
      <c r="K32" s="341"/>
      <c r="L32" s="426"/>
      <c r="M32" s="427"/>
      <c r="N32" s="341"/>
      <c r="O32" s="341"/>
      <c r="P32" s="426"/>
      <c r="Q32" s="427"/>
      <c r="R32" s="341"/>
      <c r="S32" s="341"/>
      <c r="T32" s="426"/>
      <c r="U32" s="427"/>
      <c r="V32" s="341"/>
      <c r="W32" s="341"/>
      <c r="X32" s="426"/>
      <c r="Y32" s="427"/>
      <c r="Z32" s="341"/>
      <c r="AA32" s="341"/>
      <c r="AB32" s="427"/>
      <c r="AC32" s="341"/>
      <c r="AD32" s="341"/>
      <c r="AE32" s="426"/>
      <c r="AF32" s="347"/>
      <c r="AG32" s="347"/>
      <c r="AH32" s="347"/>
      <c r="AI32" s="347"/>
      <c r="AJ32" s="347"/>
      <c r="AK32" s="347"/>
      <c r="AL32" s="347"/>
      <c r="AM32" s="347"/>
      <c r="AN32" s="347"/>
      <c r="AO32" s="343"/>
      <c r="AP32" s="343"/>
      <c r="AQ32" s="343"/>
      <c r="AR32" s="426"/>
      <c r="AS32" s="345"/>
      <c r="AT32" s="345"/>
      <c r="AU32" s="345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</row>
    <row r="33" spans="1:63" ht="13.5">
      <c r="A33" s="341"/>
      <c r="B33" s="426"/>
      <c r="C33" s="341"/>
      <c r="D33" s="341"/>
      <c r="E33" s="426"/>
      <c r="F33" s="427"/>
      <c r="G33" s="341"/>
      <c r="H33" s="341"/>
      <c r="I33" s="426"/>
      <c r="J33" s="427"/>
      <c r="K33" s="341"/>
      <c r="L33" s="426"/>
      <c r="M33" s="427"/>
      <c r="N33" s="341"/>
      <c r="O33" s="341"/>
      <c r="P33" s="426"/>
      <c r="Q33" s="427"/>
      <c r="R33" s="341"/>
      <c r="S33" s="341"/>
      <c r="T33" s="426"/>
      <c r="U33" s="427"/>
      <c r="V33" s="341"/>
      <c r="W33" s="341"/>
      <c r="X33" s="426"/>
      <c r="Y33" s="427"/>
      <c r="Z33" s="341"/>
      <c r="AA33" s="341"/>
      <c r="AB33" s="427"/>
      <c r="AC33" s="341"/>
      <c r="AD33" s="341"/>
      <c r="AE33" s="426"/>
      <c r="AF33" s="347"/>
      <c r="AG33" s="347"/>
      <c r="AH33" s="347"/>
      <c r="AI33" s="347"/>
      <c r="AJ33" s="347"/>
      <c r="AK33" s="347"/>
      <c r="AL33" s="347"/>
      <c r="AM33" s="347"/>
      <c r="AN33" s="347"/>
      <c r="AO33" s="343"/>
      <c r="AP33" s="343"/>
      <c r="AQ33" s="343"/>
      <c r="AR33" s="426"/>
      <c r="AS33" s="345"/>
      <c r="AT33" s="345"/>
      <c r="AU33" s="345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</row>
    <row r="34" spans="1:63" ht="13.5">
      <c r="A34" s="341"/>
      <c r="B34" s="426"/>
      <c r="C34" s="341"/>
      <c r="D34" s="341"/>
      <c r="E34" s="426"/>
      <c r="F34" s="427"/>
      <c r="G34" s="341"/>
      <c r="H34" s="341"/>
      <c r="I34" s="426"/>
      <c r="J34" s="427"/>
      <c r="K34" s="341"/>
      <c r="L34" s="426"/>
      <c r="M34" s="427"/>
      <c r="N34" s="341"/>
      <c r="O34" s="341"/>
      <c r="P34" s="426"/>
      <c r="Q34" s="427"/>
      <c r="R34" s="341"/>
      <c r="S34" s="341"/>
      <c r="T34" s="426"/>
      <c r="U34" s="427"/>
      <c r="V34" s="341"/>
      <c r="W34" s="341"/>
      <c r="X34" s="426"/>
      <c r="Y34" s="427"/>
      <c r="Z34" s="341"/>
      <c r="AA34" s="341"/>
      <c r="AB34" s="427"/>
      <c r="AC34" s="341"/>
      <c r="AD34" s="341"/>
      <c r="AE34" s="426"/>
      <c r="AF34" s="347"/>
      <c r="AG34" s="347"/>
      <c r="AH34" s="347"/>
      <c r="AI34" s="347"/>
      <c r="AJ34" s="347"/>
      <c r="AK34" s="347"/>
      <c r="AL34" s="347"/>
      <c r="AM34" s="347"/>
      <c r="AN34" s="347"/>
      <c r="AO34" s="343"/>
      <c r="AP34" s="343"/>
      <c r="AQ34" s="343"/>
      <c r="AR34" s="426"/>
      <c r="AS34" s="345"/>
      <c r="AT34" s="345"/>
      <c r="AU34" s="345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</row>
    <row r="35" spans="1:63" ht="13.5">
      <c r="A35" s="341"/>
      <c r="B35" s="426"/>
      <c r="C35" s="341"/>
      <c r="D35" s="341"/>
      <c r="E35" s="426"/>
      <c r="F35" s="427"/>
      <c r="G35" s="341"/>
      <c r="H35" s="341"/>
      <c r="I35" s="426"/>
      <c r="J35" s="427"/>
      <c r="K35" s="341"/>
      <c r="L35" s="426"/>
      <c r="M35" s="427"/>
      <c r="N35" s="341"/>
      <c r="O35" s="341"/>
      <c r="P35" s="426"/>
      <c r="Q35" s="427"/>
      <c r="R35" s="341"/>
      <c r="S35" s="341"/>
      <c r="T35" s="426"/>
      <c r="U35" s="427"/>
      <c r="V35" s="341"/>
      <c r="W35" s="341"/>
      <c r="X35" s="426"/>
      <c r="Y35" s="427"/>
      <c r="Z35" s="341"/>
      <c r="AA35" s="341"/>
      <c r="AB35" s="427"/>
      <c r="AC35" s="341"/>
      <c r="AD35" s="341"/>
      <c r="AE35" s="426"/>
      <c r="AF35" s="347"/>
      <c r="AG35" s="347"/>
      <c r="AH35" s="347"/>
      <c r="AI35" s="347"/>
      <c r="AJ35" s="347"/>
      <c r="AK35" s="347"/>
      <c r="AL35" s="347"/>
      <c r="AM35" s="347"/>
      <c r="AN35" s="347"/>
      <c r="AO35" s="343"/>
      <c r="AP35" s="343"/>
      <c r="AQ35" s="343"/>
      <c r="AR35" s="426"/>
      <c r="AS35" s="345"/>
      <c r="AT35" s="345"/>
      <c r="AU35" s="345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</row>
    <row r="36" spans="1:63" ht="13.5">
      <c r="A36" s="341"/>
      <c r="B36" s="426"/>
      <c r="C36" s="341"/>
      <c r="D36" s="341"/>
      <c r="E36" s="426"/>
      <c r="F36" s="427"/>
      <c r="G36" s="341"/>
      <c r="H36" s="341"/>
      <c r="I36" s="426"/>
      <c r="J36" s="427"/>
      <c r="K36" s="341"/>
      <c r="L36" s="426"/>
      <c r="M36" s="427"/>
      <c r="N36" s="341"/>
      <c r="O36" s="341"/>
      <c r="P36" s="426"/>
      <c r="Q36" s="427"/>
      <c r="R36" s="341"/>
      <c r="S36" s="341"/>
      <c r="T36" s="426"/>
      <c r="U36" s="427"/>
      <c r="V36" s="341"/>
      <c r="W36" s="341"/>
      <c r="X36" s="426"/>
      <c r="Y36" s="427"/>
      <c r="Z36" s="341"/>
      <c r="AA36" s="341"/>
      <c r="AB36" s="427"/>
      <c r="AC36" s="341"/>
      <c r="AD36" s="341"/>
      <c r="AE36" s="426"/>
      <c r="AF36" s="347"/>
      <c r="AG36" s="347"/>
      <c r="AH36" s="347"/>
      <c r="AI36" s="347"/>
      <c r="AJ36" s="347"/>
      <c r="AK36" s="347"/>
      <c r="AL36" s="347"/>
      <c r="AM36" s="347"/>
      <c r="AN36" s="347"/>
      <c r="AO36" s="343"/>
      <c r="AP36" s="343"/>
      <c r="AQ36" s="343"/>
      <c r="AR36" s="426"/>
      <c r="AS36" s="345"/>
      <c r="AT36" s="345"/>
      <c r="AU36" s="345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</row>
    <row r="37" spans="1:63" ht="13.5">
      <c r="A37" s="341"/>
      <c r="B37" s="426"/>
      <c r="C37" s="341"/>
      <c r="D37" s="341"/>
      <c r="E37" s="426"/>
      <c r="F37" s="427"/>
      <c r="G37" s="341"/>
      <c r="H37" s="341"/>
      <c r="I37" s="426"/>
      <c r="J37" s="427"/>
      <c r="K37" s="341"/>
      <c r="L37" s="426"/>
      <c r="M37" s="427"/>
      <c r="N37" s="341"/>
      <c r="O37" s="341"/>
      <c r="P37" s="426"/>
      <c r="Q37" s="427"/>
      <c r="R37" s="341"/>
      <c r="S37" s="341"/>
      <c r="T37" s="426"/>
      <c r="U37" s="427"/>
      <c r="V37" s="341"/>
      <c r="W37" s="341"/>
      <c r="X37" s="426"/>
      <c r="Y37" s="427"/>
      <c r="Z37" s="341"/>
      <c r="AA37" s="341"/>
      <c r="AB37" s="427"/>
      <c r="AC37" s="341"/>
      <c r="AD37" s="341"/>
      <c r="AE37" s="426"/>
      <c r="AF37" s="347"/>
      <c r="AG37" s="347"/>
      <c r="AH37" s="347"/>
      <c r="AI37" s="347"/>
      <c r="AJ37" s="347"/>
      <c r="AK37" s="347"/>
      <c r="AL37" s="347"/>
      <c r="AM37" s="347"/>
      <c r="AN37" s="347"/>
      <c r="AO37" s="343"/>
      <c r="AP37" s="343"/>
      <c r="AQ37" s="343"/>
      <c r="AR37" s="426"/>
      <c r="AS37" s="345"/>
      <c r="AT37" s="345"/>
      <c r="AU37" s="345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</row>
    <row r="38" spans="1:63" ht="13.5">
      <c r="A38" s="341"/>
      <c r="B38" s="426"/>
      <c r="C38" s="341"/>
      <c r="D38" s="341"/>
      <c r="E38" s="426"/>
      <c r="F38" s="427"/>
      <c r="G38" s="341"/>
      <c r="H38" s="341"/>
      <c r="I38" s="426"/>
      <c r="J38" s="427"/>
      <c r="K38" s="341"/>
      <c r="L38" s="426"/>
      <c r="M38" s="427"/>
      <c r="N38" s="341"/>
      <c r="O38" s="341"/>
      <c r="P38" s="426"/>
      <c r="Q38" s="427"/>
      <c r="R38" s="341"/>
      <c r="S38" s="341"/>
      <c r="T38" s="426"/>
      <c r="U38" s="427"/>
      <c r="V38" s="341"/>
      <c r="W38" s="341"/>
      <c r="X38" s="426"/>
      <c r="Y38" s="427"/>
      <c r="Z38" s="341"/>
      <c r="AA38" s="341"/>
      <c r="AB38" s="427"/>
      <c r="AC38" s="341"/>
      <c r="AD38" s="341"/>
      <c r="AE38" s="426"/>
      <c r="AF38" s="347"/>
      <c r="AG38" s="347"/>
      <c r="AH38" s="347"/>
      <c r="AI38" s="347"/>
      <c r="AJ38" s="347"/>
      <c r="AK38" s="347"/>
      <c r="AL38" s="347"/>
      <c r="AM38" s="347"/>
      <c r="AN38" s="347"/>
      <c r="AO38" s="343"/>
      <c r="AP38" s="343"/>
      <c r="AQ38" s="343"/>
      <c r="AR38" s="426"/>
      <c r="AS38" s="345"/>
      <c r="AT38" s="345"/>
      <c r="AU38" s="345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</row>
    <row r="39" spans="1:63" ht="13.5">
      <c r="A39" s="341"/>
      <c r="B39" s="426"/>
      <c r="C39" s="341"/>
      <c r="D39" s="341"/>
      <c r="E39" s="426"/>
      <c r="F39" s="427"/>
      <c r="G39" s="341"/>
      <c r="H39" s="341"/>
      <c r="I39" s="426"/>
      <c r="J39" s="427"/>
      <c r="K39" s="341"/>
      <c r="L39" s="426"/>
      <c r="M39" s="427"/>
      <c r="N39" s="341"/>
      <c r="O39" s="341"/>
      <c r="P39" s="426"/>
      <c r="Q39" s="427"/>
      <c r="R39" s="341"/>
      <c r="S39" s="341"/>
      <c r="T39" s="426"/>
      <c r="U39" s="427"/>
      <c r="V39" s="341"/>
      <c r="W39" s="341"/>
      <c r="X39" s="426"/>
      <c r="Y39" s="427"/>
      <c r="Z39" s="341"/>
      <c r="AA39" s="341"/>
      <c r="AB39" s="427"/>
      <c r="AC39" s="341"/>
      <c r="AD39" s="341"/>
      <c r="AE39" s="426"/>
      <c r="AF39" s="347"/>
      <c r="AG39" s="347"/>
      <c r="AH39" s="347"/>
      <c r="AI39" s="347"/>
      <c r="AJ39" s="347"/>
      <c r="AK39" s="347"/>
      <c r="AL39" s="347"/>
      <c r="AM39" s="347"/>
      <c r="AN39" s="347"/>
      <c r="AO39" s="343"/>
      <c r="AP39" s="343"/>
      <c r="AQ39" s="343"/>
      <c r="AR39" s="426"/>
      <c r="AS39" s="345"/>
      <c r="AT39" s="345"/>
      <c r="AU39" s="345"/>
      <c r="AV39" s="341"/>
      <c r="AW39" s="341"/>
      <c r="AX39" s="341"/>
      <c r="AY39" s="341"/>
      <c r="AZ39" s="341"/>
      <c r="BA39" s="341"/>
      <c r="BB39" s="341"/>
      <c r="BC39" s="341"/>
      <c r="BD39" s="341"/>
      <c r="BE39" s="341"/>
      <c r="BF39" s="341"/>
      <c r="BG39" s="341"/>
      <c r="BH39" s="341"/>
      <c r="BI39" s="341"/>
      <c r="BJ39" s="341"/>
      <c r="BK39" s="341"/>
    </row>
    <row r="40" spans="1:63" ht="13.5">
      <c r="A40" s="341"/>
      <c r="B40" s="426"/>
      <c r="C40" s="341"/>
      <c r="D40" s="341"/>
      <c r="E40" s="426"/>
      <c r="F40" s="427"/>
      <c r="G40" s="341"/>
      <c r="H40" s="341"/>
      <c r="I40" s="426"/>
      <c r="J40" s="427"/>
      <c r="K40" s="341"/>
      <c r="L40" s="426"/>
      <c r="M40" s="427"/>
      <c r="N40" s="341"/>
      <c r="O40" s="341"/>
      <c r="P40" s="426"/>
      <c r="Q40" s="427"/>
      <c r="R40" s="341"/>
      <c r="S40" s="341"/>
      <c r="T40" s="426"/>
      <c r="U40" s="427"/>
      <c r="V40" s="341"/>
      <c r="W40" s="341"/>
      <c r="X40" s="426"/>
      <c r="Y40" s="427"/>
      <c r="Z40" s="341"/>
      <c r="AA40" s="341"/>
      <c r="AB40" s="427"/>
      <c r="AC40" s="341"/>
      <c r="AD40" s="341"/>
      <c r="AE40" s="426"/>
      <c r="AF40" s="347"/>
      <c r="AG40" s="347"/>
      <c r="AH40" s="347"/>
      <c r="AI40" s="347"/>
      <c r="AJ40" s="347"/>
      <c r="AK40" s="347"/>
      <c r="AL40" s="347"/>
      <c r="AM40" s="347"/>
      <c r="AN40" s="347"/>
      <c r="AO40" s="343"/>
      <c r="AP40" s="343"/>
      <c r="AQ40" s="343"/>
      <c r="AR40" s="426"/>
      <c r="AS40" s="345"/>
      <c r="AT40" s="345"/>
      <c r="AU40" s="345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</row>
    <row r="41" spans="1:63" ht="13.5">
      <c r="A41" s="341"/>
      <c r="B41" s="426"/>
      <c r="C41" s="341"/>
      <c r="D41" s="341"/>
      <c r="E41" s="426"/>
      <c r="F41" s="427"/>
      <c r="G41" s="341"/>
      <c r="H41" s="341"/>
      <c r="I41" s="426"/>
      <c r="J41" s="427"/>
      <c r="K41" s="341"/>
      <c r="L41" s="426"/>
      <c r="M41" s="427"/>
      <c r="N41" s="341"/>
      <c r="O41" s="341"/>
      <c r="P41" s="426"/>
      <c r="Q41" s="427"/>
      <c r="R41" s="341"/>
      <c r="S41" s="341"/>
      <c r="T41" s="426"/>
      <c r="U41" s="427"/>
      <c r="V41" s="341"/>
      <c r="W41" s="341"/>
      <c r="X41" s="426"/>
      <c r="Y41" s="427"/>
      <c r="Z41" s="341"/>
      <c r="AA41" s="341"/>
      <c r="AB41" s="427"/>
      <c r="AC41" s="341"/>
      <c r="AD41" s="341"/>
      <c r="AE41" s="426"/>
      <c r="AF41" s="347"/>
      <c r="AG41" s="347"/>
      <c r="AH41" s="347"/>
      <c r="AI41" s="347"/>
      <c r="AJ41" s="347"/>
      <c r="AK41" s="347"/>
      <c r="AL41" s="347"/>
      <c r="AM41" s="347"/>
      <c r="AN41" s="347"/>
      <c r="AO41" s="343"/>
      <c r="AP41" s="343"/>
      <c r="AQ41" s="343"/>
      <c r="AR41" s="426"/>
      <c r="AS41" s="345"/>
      <c r="AT41" s="345"/>
      <c r="AU41" s="345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</row>
    <row r="42" spans="1:63" ht="13.5">
      <c r="A42" s="341"/>
      <c r="B42" s="426"/>
      <c r="C42" s="341"/>
      <c r="D42" s="341"/>
      <c r="E42" s="426"/>
      <c r="F42" s="427"/>
      <c r="G42" s="341"/>
      <c r="H42" s="341"/>
      <c r="I42" s="426"/>
      <c r="J42" s="427"/>
      <c r="K42" s="341"/>
      <c r="L42" s="426"/>
      <c r="M42" s="427"/>
      <c r="N42" s="341"/>
      <c r="O42" s="341"/>
      <c r="P42" s="426"/>
      <c r="Q42" s="427"/>
      <c r="R42" s="341"/>
      <c r="S42" s="341"/>
      <c r="T42" s="426"/>
      <c r="U42" s="427"/>
      <c r="V42" s="341"/>
      <c r="W42" s="341"/>
      <c r="X42" s="426"/>
      <c r="Y42" s="427"/>
      <c r="Z42" s="341"/>
      <c r="AA42" s="341"/>
      <c r="AB42" s="427"/>
      <c r="AC42" s="341"/>
      <c r="AD42" s="341"/>
      <c r="AE42" s="426"/>
      <c r="AF42" s="347"/>
      <c r="AG42" s="347"/>
      <c r="AH42" s="347"/>
      <c r="AI42" s="347"/>
      <c r="AJ42" s="347"/>
      <c r="AK42" s="347"/>
      <c r="AL42" s="347"/>
      <c r="AM42" s="347"/>
      <c r="AN42" s="347"/>
      <c r="AO42" s="343"/>
      <c r="AP42" s="343"/>
      <c r="AQ42" s="343"/>
      <c r="AR42" s="426"/>
      <c r="AS42" s="345"/>
      <c r="AT42" s="345"/>
      <c r="AU42" s="345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</row>
    <row r="43" spans="1:63" ht="13.5">
      <c r="A43" s="341"/>
      <c r="B43" s="426"/>
      <c r="C43" s="341"/>
      <c r="D43" s="341"/>
      <c r="E43" s="426"/>
      <c r="F43" s="427"/>
      <c r="G43" s="341"/>
      <c r="H43" s="341"/>
      <c r="I43" s="426"/>
      <c r="J43" s="427"/>
      <c r="K43" s="341"/>
      <c r="L43" s="426"/>
      <c r="M43" s="427"/>
      <c r="N43" s="341"/>
      <c r="O43" s="341"/>
      <c r="P43" s="426"/>
      <c r="Q43" s="427"/>
      <c r="R43" s="341"/>
      <c r="S43" s="341"/>
      <c r="T43" s="426"/>
      <c r="U43" s="427"/>
      <c r="V43" s="341"/>
      <c r="W43" s="341"/>
      <c r="X43" s="426"/>
      <c r="Y43" s="427"/>
      <c r="Z43" s="341"/>
      <c r="AA43" s="341"/>
      <c r="AB43" s="427"/>
      <c r="AC43" s="341"/>
      <c r="AD43" s="341"/>
      <c r="AE43" s="426"/>
      <c r="AF43" s="347"/>
      <c r="AG43" s="347"/>
      <c r="AH43" s="347"/>
      <c r="AI43" s="347"/>
      <c r="AJ43" s="347"/>
      <c r="AK43" s="347"/>
      <c r="AL43" s="347"/>
      <c r="AM43" s="347"/>
      <c r="AN43" s="347"/>
      <c r="AO43" s="343"/>
      <c r="AP43" s="343"/>
      <c r="AQ43" s="343"/>
      <c r="AR43" s="426"/>
      <c r="AS43" s="345"/>
      <c r="AT43" s="345"/>
      <c r="AU43" s="345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341"/>
      <c r="BK43" s="341"/>
    </row>
    <row r="44" spans="1:63" ht="13.5">
      <c r="A44" s="341"/>
      <c r="B44" s="426"/>
      <c r="C44" s="341"/>
      <c r="D44" s="341"/>
      <c r="E44" s="426"/>
      <c r="F44" s="427"/>
      <c r="G44" s="341"/>
      <c r="H44" s="341"/>
      <c r="I44" s="426"/>
      <c r="J44" s="427"/>
      <c r="K44" s="341"/>
      <c r="L44" s="426"/>
      <c r="M44" s="427"/>
      <c r="N44" s="341"/>
      <c r="O44" s="341"/>
      <c r="P44" s="426"/>
      <c r="Q44" s="427"/>
      <c r="R44" s="341"/>
      <c r="S44" s="341"/>
      <c r="T44" s="426"/>
      <c r="U44" s="427"/>
      <c r="V44" s="341"/>
      <c r="W44" s="341"/>
      <c r="X44" s="426"/>
      <c r="Y44" s="427"/>
      <c r="Z44" s="341"/>
      <c r="AA44" s="341"/>
      <c r="AB44" s="427"/>
      <c r="AC44" s="341"/>
      <c r="AD44" s="341"/>
      <c r="AE44" s="426"/>
      <c r="AF44" s="347"/>
      <c r="AG44" s="347"/>
      <c r="AH44" s="347"/>
      <c r="AI44" s="347"/>
      <c r="AJ44" s="347"/>
      <c r="AK44" s="347"/>
      <c r="AL44" s="347"/>
      <c r="AM44" s="347"/>
      <c r="AN44" s="347"/>
      <c r="AO44" s="343"/>
      <c r="AP44" s="343"/>
      <c r="AQ44" s="343"/>
      <c r="AR44" s="426"/>
      <c r="AS44" s="345"/>
      <c r="AT44" s="345"/>
      <c r="AU44" s="345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</row>
    <row r="45" spans="1:63" ht="13.5">
      <c r="A45" s="341"/>
      <c r="B45" s="426"/>
      <c r="C45" s="341"/>
      <c r="D45" s="341"/>
      <c r="E45" s="426"/>
      <c r="F45" s="427"/>
      <c r="G45" s="341"/>
      <c r="H45" s="341"/>
      <c r="I45" s="426"/>
      <c r="J45" s="427"/>
      <c r="K45" s="341"/>
      <c r="L45" s="426"/>
      <c r="M45" s="427"/>
      <c r="N45" s="341"/>
      <c r="O45" s="341"/>
      <c r="P45" s="426"/>
      <c r="Q45" s="427"/>
      <c r="R45" s="341"/>
      <c r="S45" s="341"/>
      <c r="T45" s="426"/>
      <c r="U45" s="427"/>
      <c r="V45" s="341"/>
      <c r="W45" s="341"/>
      <c r="X45" s="426"/>
      <c r="Y45" s="427"/>
      <c r="Z45" s="341"/>
      <c r="AA45" s="341"/>
      <c r="AB45" s="427"/>
      <c r="AC45" s="341"/>
      <c r="AD45" s="341"/>
      <c r="AE45" s="426"/>
      <c r="AF45" s="347"/>
      <c r="AG45" s="347"/>
      <c r="AH45" s="347"/>
      <c r="AI45" s="347"/>
      <c r="AJ45" s="347"/>
      <c r="AK45" s="347"/>
      <c r="AL45" s="347"/>
      <c r="AM45" s="347"/>
      <c r="AN45" s="347"/>
      <c r="AO45" s="343"/>
      <c r="AP45" s="343"/>
      <c r="AQ45" s="343"/>
      <c r="AR45" s="426"/>
      <c r="AS45" s="345"/>
      <c r="AT45" s="345"/>
      <c r="AU45" s="345"/>
      <c r="AV45" s="341"/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1"/>
    </row>
    <row r="46" spans="1:63" ht="13.5">
      <c r="A46" s="341"/>
      <c r="B46" s="426"/>
      <c r="C46" s="341"/>
      <c r="D46" s="341"/>
      <c r="E46" s="426"/>
      <c r="F46" s="427"/>
      <c r="G46" s="341"/>
      <c r="H46" s="341"/>
      <c r="I46" s="426"/>
      <c r="J46" s="427"/>
      <c r="K46" s="341"/>
      <c r="L46" s="426"/>
      <c r="M46" s="427"/>
      <c r="N46" s="341"/>
      <c r="O46" s="341"/>
      <c r="P46" s="426"/>
      <c r="Q46" s="427"/>
      <c r="R46" s="341"/>
      <c r="S46" s="341"/>
      <c r="T46" s="426"/>
      <c r="U46" s="427"/>
      <c r="V46" s="341"/>
      <c r="W46" s="341"/>
      <c r="X46" s="426"/>
      <c r="Y46" s="427"/>
      <c r="Z46" s="341"/>
      <c r="AA46" s="341"/>
      <c r="AB46" s="427"/>
      <c r="AC46" s="341"/>
      <c r="AD46" s="341"/>
      <c r="AE46" s="426"/>
      <c r="AF46" s="347"/>
      <c r="AG46" s="347"/>
      <c r="AH46" s="347"/>
      <c r="AI46" s="347"/>
      <c r="AJ46" s="347"/>
      <c r="AK46" s="347"/>
      <c r="AL46" s="347"/>
      <c r="AM46" s="347"/>
      <c r="AN46" s="347"/>
      <c r="AO46" s="343"/>
      <c r="AP46" s="343"/>
      <c r="AQ46" s="343"/>
      <c r="AR46" s="426"/>
      <c r="AS46" s="345"/>
      <c r="AT46" s="345"/>
      <c r="AU46" s="345"/>
      <c r="AV46" s="341"/>
      <c r="AW46" s="341"/>
      <c r="AX46" s="341"/>
      <c r="AY46" s="341"/>
      <c r="AZ46" s="341"/>
      <c r="BA46" s="341"/>
      <c r="BB46" s="341"/>
      <c r="BC46" s="341"/>
      <c r="BD46" s="341"/>
      <c r="BE46" s="341"/>
      <c r="BF46" s="341"/>
      <c r="BG46" s="341"/>
      <c r="BH46" s="341"/>
      <c r="BI46" s="341"/>
      <c r="BJ46" s="341"/>
      <c r="BK46" s="341"/>
    </row>
    <row r="47" spans="1:63" ht="13.5">
      <c r="A47" s="341"/>
      <c r="B47" s="426"/>
      <c r="C47" s="341"/>
      <c r="D47" s="341"/>
      <c r="E47" s="426"/>
      <c r="F47" s="427"/>
      <c r="G47" s="341"/>
      <c r="H47" s="341"/>
      <c r="I47" s="426"/>
      <c r="J47" s="427"/>
      <c r="K47" s="341"/>
      <c r="L47" s="426"/>
      <c r="M47" s="427"/>
      <c r="N47" s="341"/>
      <c r="O47" s="341"/>
      <c r="P47" s="426"/>
      <c r="Q47" s="427"/>
      <c r="R47" s="341"/>
      <c r="S47" s="341"/>
      <c r="T47" s="426"/>
      <c r="U47" s="427"/>
      <c r="V47" s="341"/>
      <c r="W47" s="341"/>
      <c r="X47" s="426"/>
      <c r="Y47" s="427"/>
      <c r="Z47" s="341"/>
      <c r="AA47" s="341"/>
      <c r="AB47" s="427"/>
      <c r="AC47" s="341"/>
      <c r="AD47" s="341"/>
      <c r="AE47" s="426"/>
      <c r="AF47" s="347"/>
      <c r="AG47" s="347"/>
      <c r="AH47" s="347"/>
      <c r="AI47" s="347"/>
      <c r="AJ47" s="347"/>
      <c r="AK47" s="347"/>
      <c r="AL47" s="347"/>
      <c r="AM47" s="347"/>
      <c r="AN47" s="347"/>
      <c r="AO47" s="343"/>
      <c r="AP47" s="343"/>
      <c r="AQ47" s="343"/>
      <c r="AR47" s="426"/>
      <c r="AS47" s="345"/>
      <c r="AT47" s="345"/>
      <c r="AU47" s="345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  <c r="BH47" s="341"/>
      <c r="BI47" s="341"/>
      <c r="BJ47" s="341"/>
      <c r="BK47" s="341"/>
    </row>
    <row r="48" spans="1:63" ht="13.5">
      <c r="A48" s="341"/>
      <c r="B48" s="426"/>
      <c r="C48" s="341"/>
      <c r="D48" s="341"/>
      <c r="E48" s="426"/>
      <c r="F48" s="427"/>
      <c r="G48" s="341"/>
      <c r="H48" s="341"/>
      <c r="I48" s="426"/>
      <c r="J48" s="427"/>
      <c r="K48" s="341"/>
      <c r="L48" s="426"/>
      <c r="M48" s="427"/>
      <c r="N48" s="341"/>
      <c r="O48" s="341"/>
      <c r="P48" s="426"/>
      <c r="Q48" s="427"/>
      <c r="R48" s="341"/>
      <c r="S48" s="341"/>
      <c r="T48" s="426"/>
      <c r="U48" s="427"/>
      <c r="V48" s="341"/>
      <c r="W48" s="341"/>
      <c r="X48" s="426"/>
      <c r="Y48" s="427"/>
      <c r="Z48" s="341"/>
      <c r="AA48" s="341"/>
      <c r="AB48" s="427"/>
      <c r="AC48" s="341"/>
      <c r="AD48" s="341"/>
      <c r="AE48" s="426"/>
      <c r="AF48" s="347"/>
      <c r="AG48" s="347"/>
      <c r="AH48" s="347"/>
      <c r="AI48" s="347"/>
      <c r="AJ48" s="347"/>
      <c r="AK48" s="347"/>
      <c r="AL48" s="347"/>
      <c r="AM48" s="347"/>
      <c r="AN48" s="347"/>
      <c r="AO48" s="343"/>
      <c r="AP48" s="343"/>
      <c r="AQ48" s="343"/>
      <c r="AR48" s="426"/>
      <c r="AS48" s="345"/>
      <c r="AT48" s="345"/>
      <c r="AU48" s="345"/>
      <c r="AV48" s="341"/>
      <c r="AW48" s="341"/>
      <c r="AX48" s="341"/>
      <c r="AY48" s="341"/>
      <c r="AZ48" s="341"/>
      <c r="BA48" s="341"/>
      <c r="BB48" s="341"/>
      <c r="BC48" s="341"/>
      <c r="BD48" s="341"/>
      <c r="BE48" s="341"/>
      <c r="BF48" s="341"/>
      <c r="BG48" s="341"/>
      <c r="BH48" s="341"/>
      <c r="BI48" s="341"/>
      <c r="BJ48" s="341"/>
      <c r="BK48" s="341"/>
    </row>
    <row r="49" spans="1:63" ht="13.5">
      <c r="A49" s="341"/>
      <c r="B49" s="426"/>
      <c r="C49" s="341"/>
      <c r="D49" s="341"/>
      <c r="E49" s="426"/>
      <c r="F49" s="427"/>
      <c r="G49" s="341"/>
      <c r="H49" s="341"/>
      <c r="I49" s="426"/>
      <c r="J49" s="427"/>
      <c r="K49" s="341"/>
      <c r="L49" s="426"/>
      <c r="M49" s="427"/>
      <c r="N49" s="341"/>
      <c r="O49" s="341"/>
      <c r="P49" s="426"/>
      <c r="Q49" s="427"/>
      <c r="R49" s="341"/>
      <c r="S49" s="341"/>
      <c r="T49" s="426"/>
      <c r="U49" s="427"/>
      <c r="V49" s="341"/>
      <c r="W49" s="341"/>
      <c r="X49" s="426"/>
      <c r="Y49" s="427"/>
      <c r="Z49" s="341"/>
      <c r="AA49" s="341"/>
      <c r="AB49" s="427"/>
      <c r="AC49" s="341"/>
      <c r="AD49" s="341"/>
      <c r="AE49" s="426"/>
      <c r="AF49" s="347"/>
      <c r="AG49" s="347"/>
      <c r="AH49" s="347"/>
      <c r="AI49" s="347"/>
      <c r="AJ49" s="347"/>
      <c r="AK49" s="347"/>
      <c r="AL49" s="347"/>
      <c r="AM49" s="347"/>
      <c r="AN49" s="347"/>
      <c r="AO49" s="343"/>
      <c r="AP49" s="343"/>
      <c r="AQ49" s="343"/>
      <c r="AR49" s="426"/>
      <c r="AS49" s="345"/>
      <c r="AT49" s="345"/>
      <c r="AU49" s="345"/>
      <c r="AV49" s="341"/>
      <c r="AW49" s="341"/>
      <c r="AX49" s="341"/>
      <c r="AY49" s="341"/>
      <c r="AZ49" s="341"/>
      <c r="BA49" s="341"/>
      <c r="BB49" s="341"/>
      <c r="BC49" s="341"/>
      <c r="BD49" s="341"/>
      <c r="BE49" s="341"/>
      <c r="BF49" s="341"/>
      <c r="BG49" s="341"/>
      <c r="BH49" s="341"/>
      <c r="BI49" s="341"/>
      <c r="BJ49" s="341"/>
      <c r="BK49" s="341"/>
    </row>
    <row r="50" spans="1:63" ht="13.5">
      <c r="A50" s="341"/>
      <c r="B50" s="426"/>
      <c r="C50" s="341"/>
      <c r="D50" s="341"/>
      <c r="E50" s="426"/>
      <c r="F50" s="427"/>
      <c r="G50" s="341"/>
      <c r="H50" s="341"/>
      <c r="I50" s="426"/>
      <c r="J50" s="427"/>
      <c r="K50" s="341"/>
      <c r="L50" s="426"/>
      <c r="M50" s="427"/>
      <c r="N50" s="341"/>
      <c r="O50" s="341"/>
      <c r="P50" s="426"/>
      <c r="Q50" s="427"/>
      <c r="R50" s="341"/>
      <c r="S50" s="341"/>
      <c r="T50" s="426"/>
      <c r="U50" s="427"/>
      <c r="V50" s="341"/>
      <c r="W50" s="341"/>
      <c r="X50" s="426"/>
      <c r="Y50" s="427"/>
      <c r="Z50" s="341"/>
      <c r="AA50" s="341"/>
      <c r="AB50" s="427"/>
      <c r="AC50" s="341"/>
      <c r="AD50" s="341"/>
      <c r="AE50" s="426"/>
      <c r="AF50" s="347"/>
      <c r="AG50" s="347"/>
      <c r="AH50" s="347"/>
      <c r="AI50" s="347"/>
      <c r="AJ50" s="347"/>
      <c r="AK50" s="347"/>
      <c r="AL50" s="347"/>
      <c r="AM50" s="347"/>
      <c r="AN50" s="347"/>
      <c r="AO50" s="343"/>
      <c r="AP50" s="343"/>
      <c r="AQ50" s="343"/>
      <c r="AR50" s="426"/>
      <c r="AS50" s="345"/>
      <c r="AT50" s="345"/>
      <c r="AU50" s="345"/>
      <c r="AV50" s="341"/>
      <c r="AW50" s="341"/>
      <c r="AX50" s="341"/>
      <c r="AY50" s="341"/>
      <c r="AZ50" s="341"/>
      <c r="BA50" s="341"/>
      <c r="BB50" s="341"/>
      <c r="BC50" s="341"/>
      <c r="BD50" s="341"/>
      <c r="BE50" s="341"/>
      <c r="BF50" s="341"/>
      <c r="BG50" s="341"/>
      <c r="BH50" s="341"/>
      <c r="BI50" s="341"/>
      <c r="BJ50" s="341"/>
      <c r="BK50" s="341"/>
    </row>
    <row r="51" spans="1:63" ht="13.5">
      <c r="A51" s="341"/>
      <c r="B51" s="426"/>
      <c r="C51" s="341"/>
      <c r="D51" s="341"/>
      <c r="E51" s="426"/>
      <c r="F51" s="427"/>
      <c r="G51" s="341"/>
      <c r="H51" s="341"/>
      <c r="I51" s="426"/>
      <c r="J51" s="427"/>
      <c r="K51" s="341"/>
      <c r="L51" s="426"/>
      <c r="M51" s="427"/>
      <c r="N51" s="341"/>
      <c r="O51" s="341"/>
      <c r="P51" s="426"/>
      <c r="Q51" s="427"/>
      <c r="R51" s="341"/>
      <c r="S51" s="341"/>
      <c r="T51" s="426"/>
      <c r="U51" s="427"/>
      <c r="V51" s="341"/>
      <c r="W51" s="341"/>
      <c r="X51" s="426"/>
      <c r="Y51" s="427"/>
      <c r="Z51" s="341"/>
      <c r="AA51" s="341"/>
      <c r="AB51" s="427"/>
      <c r="AC51" s="341"/>
      <c r="AD51" s="341"/>
      <c r="AE51" s="426"/>
      <c r="AF51" s="347"/>
      <c r="AG51" s="347"/>
      <c r="AH51" s="347"/>
      <c r="AI51" s="347"/>
      <c r="AJ51" s="347"/>
      <c r="AK51" s="347"/>
      <c r="AL51" s="347"/>
      <c r="AM51" s="347"/>
      <c r="AN51" s="347"/>
      <c r="AO51" s="343"/>
      <c r="AP51" s="343"/>
      <c r="AQ51" s="343"/>
      <c r="AR51" s="426"/>
      <c r="AS51" s="345"/>
      <c r="AT51" s="345"/>
      <c r="AU51" s="345"/>
      <c r="AV51" s="341"/>
      <c r="AW51" s="341"/>
      <c r="AX51" s="341"/>
      <c r="AY51" s="341"/>
      <c r="AZ51" s="341"/>
      <c r="BA51" s="341"/>
      <c r="BB51" s="341"/>
      <c r="BC51" s="341"/>
      <c r="BD51" s="341"/>
      <c r="BE51" s="341"/>
      <c r="BF51" s="341"/>
      <c r="BG51" s="341"/>
      <c r="BH51" s="341"/>
      <c r="BI51" s="341"/>
      <c r="BJ51" s="341"/>
      <c r="BK51" s="341"/>
    </row>
    <row r="52" spans="1:63" ht="13.5">
      <c r="A52" s="341"/>
      <c r="B52" s="426"/>
      <c r="C52" s="341"/>
      <c r="D52" s="341"/>
      <c r="E52" s="426"/>
      <c r="F52" s="427"/>
      <c r="G52" s="341"/>
      <c r="H52" s="341"/>
      <c r="I52" s="426"/>
      <c r="J52" s="427"/>
      <c r="K52" s="341"/>
      <c r="L52" s="426"/>
      <c r="M52" s="427"/>
      <c r="N52" s="341"/>
      <c r="O52" s="341"/>
      <c r="P52" s="426"/>
      <c r="Q52" s="427"/>
      <c r="R52" s="341"/>
      <c r="S52" s="341"/>
      <c r="T52" s="426"/>
      <c r="U52" s="427"/>
      <c r="V52" s="341"/>
      <c r="W52" s="341"/>
      <c r="X52" s="426"/>
      <c r="Y52" s="427"/>
      <c r="Z52" s="341"/>
      <c r="AA52" s="341"/>
      <c r="AB52" s="427"/>
      <c r="AC52" s="341"/>
      <c r="AD52" s="341"/>
      <c r="AE52" s="426"/>
      <c r="AF52" s="347"/>
      <c r="AG52" s="347"/>
      <c r="AH52" s="347"/>
      <c r="AI52" s="347"/>
      <c r="AJ52" s="347"/>
      <c r="AK52" s="347"/>
      <c r="AL52" s="347"/>
      <c r="AM52" s="347"/>
      <c r="AN52" s="347"/>
      <c r="AO52" s="343"/>
      <c r="AP52" s="343"/>
      <c r="AQ52" s="343"/>
      <c r="AR52" s="426"/>
      <c r="AS52" s="345"/>
      <c r="AT52" s="345"/>
      <c r="AU52" s="345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341"/>
      <c r="BI52" s="341"/>
      <c r="BJ52" s="341"/>
      <c r="BK52" s="341"/>
    </row>
    <row r="53" spans="1:63" ht="13.5">
      <c r="A53" s="341"/>
      <c r="B53" s="426"/>
      <c r="C53" s="341"/>
      <c r="D53" s="341"/>
      <c r="E53" s="426"/>
      <c r="F53" s="427"/>
      <c r="G53" s="341"/>
      <c r="H53" s="341"/>
      <c r="I53" s="426"/>
      <c r="J53" s="427"/>
      <c r="K53" s="341"/>
      <c r="L53" s="426"/>
      <c r="M53" s="427"/>
      <c r="N53" s="341"/>
      <c r="O53" s="341"/>
      <c r="P53" s="426"/>
      <c r="Q53" s="427"/>
      <c r="R53" s="341"/>
      <c r="S53" s="341"/>
      <c r="T53" s="426"/>
      <c r="U53" s="427"/>
      <c r="V53" s="341"/>
      <c r="W53" s="341"/>
      <c r="X53" s="426"/>
      <c r="Y53" s="427"/>
      <c r="Z53" s="341"/>
      <c r="AA53" s="341"/>
      <c r="AB53" s="427"/>
      <c r="AC53" s="341"/>
      <c r="AD53" s="341"/>
      <c r="AE53" s="426"/>
      <c r="AF53" s="347"/>
      <c r="AG53" s="347"/>
      <c r="AH53" s="347"/>
      <c r="AI53" s="347"/>
      <c r="AJ53" s="347"/>
      <c r="AK53" s="347"/>
      <c r="AL53" s="347"/>
      <c r="AM53" s="347"/>
      <c r="AN53" s="347"/>
      <c r="AO53" s="343"/>
      <c r="AP53" s="343"/>
      <c r="AQ53" s="343"/>
      <c r="AR53" s="426"/>
      <c r="AS53" s="345"/>
      <c r="AT53" s="345"/>
      <c r="AU53" s="345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341"/>
      <c r="BK53" s="341"/>
    </row>
    <row r="54" spans="1:63" ht="13.5">
      <c r="A54" s="341"/>
      <c r="B54" s="426"/>
      <c r="C54" s="341"/>
      <c r="D54" s="341"/>
      <c r="E54" s="426"/>
      <c r="F54" s="427"/>
      <c r="G54" s="341"/>
      <c r="H54" s="341"/>
      <c r="I54" s="426"/>
      <c r="J54" s="427"/>
      <c r="K54" s="341"/>
      <c r="L54" s="426"/>
      <c r="M54" s="427"/>
      <c r="N54" s="341"/>
      <c r="O54" s="341"/>
      <c r="P54" s="426"/>
      <c r="Q54" s="427"/>
      <c r="R54" s="341"/>
      <c r="S54" s="341"/>
      <c r="T54" s="426"/>
      <c r="U54" s="427"/>
      <c r="V54" s="341"/>
      <c r="W54" s="341"/>
      <c r="X54" s="426"/>
      <c r="Y54" s="427"/>
      <c r="Z54" s="341"/>
      <c r="AA54" s="341"/>
      <c r="AB54" s="427"/>
      <c r="AC54" s="341"/>
      <c r="AD54" s="341"/>
      <c r="AE54" s="426"/>
      <c r="AF54" s="347"/>
      <c r="AG54" s="347"/>
      <c r="AH54" s="347"/>
      <c r="AI54" s="347"/>
      <c r="AJ54" s="347"/>
      <c r="AK54" s="347"/>
      <c r="AL54" s="347"/>
      <c r="AM54" s="347"/>
      <c r="AN54" s="347"/>
      <c r="AO54" s="343"/>
      <c r="AP54" s="343"/>
      <c r="AQ54" s="343"/>
      <c r="AR54" s="426"/>
      <c r="AS54" s="345"/>
      <c r="AT54" s="345"/>
      <c r="AU54" s="345"/>
      <c r="AV54" s="341"/>
      <c r="AW54" s="341"/>
      <c r="AX54" s="341"/>
      <c r="AY54" s="341"/>
      <c r="AZ54" s="341"/>
      <c r="BA54" s="341"/>
      <c r="BB54" s="341"/>
      <c r="BC54" s="341"/>
      <c r="BD54" s="341"/>
      <c r="BE54" s="341"/>
      <c r="BF54" s="341"/>
      <c r="BG54" s="341"/>
      <c r="BH54" s="341"/>
      <c r="BI54" s="341"/>
      <c r="BJ54" s="341"/>
      <c r="BK54" s="341"/>
    </row>
    <row r="55" spans="1:63" ht="13.5">
      <c r="A55" s="341"/>
      <c r="B55" s="426"/>
      <c r="C55" s="341"/>
      <c r="D55" s="428"/>
      <c r="E55" s="428"/>
      <c r="F55" s="429"/>
      <c r="G55" s="430"/>
      <c r="H55" s="430"/>
      <c r="I55" s="431"/>
      <c r="J55" s="432"/>
      <c r="K55" s="431"/>
      <c r="L55" s="431"/>
      <c r="M55" s="431"/>
      <c r="N55" s="341"/>
      <c r="O55" s="431"/>
      <c r="P55" s="34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0"/>
      <c r="AD55" s="431"/>
      <c r="AE55" s="431"/>
      <c r="AF55" s="347"/>
      <c r="AG55" s="347"/>
      <c r="AH55" s="347"/>
      <c r="AI55" s="347"/>
      <c r="AJ55" s="347"/>
      <c r="AK55" s="347"/>
      <c r="AL55" s="347"/>
      <c r="AM55" s="347"/>
      <c r="AN55" s="347"/>
      <c r="AO55" s="343"/>
      <c r="AP55" s="343"/>
      <c r="AQ55" s="343"/>
      <c r="AR55" s="349"/>
      <c r="AS55" s="345"/>
      <c r="AT55" s="345"/>
      <c r="AU55" s="345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  <c r="BH55" s="341"/>
      <c r="BI55" s="341"/>
      <c r="BJ55" s="341"/>
      <c r="BK55" s="341"/>
    </row>
    <row r="56" spans="1:63" ht="13.5">
      <c r="A56" s="341"/>
      <c r="B56" s="426"/>
      <c r="C56" s="341"/>
      <c r="D56" s="428"/>
      <c r="E56" s="428"/>
      <c r="F56" s="429"/>
      <c r="G56" s="430"/>
      <c r="H56" s="430"/>
      <c r="I56" s="431"/>
      <c r="J56" s="432"/>
      <c r="K56" s="431"/>
      <c r="L56" s="431"/>
      <c r="M56" s="431"/>
      <c r="N56" s="341"/>
      <c r="O56" s="431"/>
      <c r="P56" s="341"/>
      <c r="Q56" s="431"/>
      <c r="R56" s="431"/>
      <c r="S56" s="431"/>
      <c r="T56" s="431"/>
      <c r="U56" s="431"/>
      <c r="V56" s="431"/>
      <c r="W56" s="431"/>
      <c r="X56" s="431"/>
      <c r="Y56" s="431"/>
      <c r="Z56" s="431"/>
      <c r="AA56" s="431"/>
      <c r="AB56" s="431"/>
      <c r="AC56" s="430"/>
      <c r="AD56" s="431"/>
      <c r="AE56" s="431"/>
      <c r="AF56" s="347"/>
      <c r="AG56" s="347"/>
      <c r="AH56" s="347"/>
      <c r="AI56" s="347"/>
      <c r="AJ56" s="347"/>
      <c r="AK56" s="347"/>
      <c r="AL56" s="347"/>
      <c r="AM56" s="347"/>
      <c r="AN56" s="347"/>
      <c r="AO56" s="343"/>
      <c r="AP56" s="343"/>
      <c r="AQ56" s="343"/>
      <c r="AR56" s="349"/>
      <c r="AS56" s="345"/>
      <c r="AT56" s="345"/>
      <c r="AU56" s="345"/>
      <c r="AV56" s="341"/>
      <c r="AW56" s="341"/>
      <c r="AX56" s="341"/>
      <c r="AY56" s="341"/>
      <c r="AZ56" s="341"/>
      <c r="BA56" s="341"/>
      <c r="BB56" s="341"/>
      <c r="BC56" s="341"/>
      <c r="BD56" s="341"/>
      <c r="BE56" s="341"/>
      <c r="BF56" s="341"/>
      <c r="BG56" s="341"/>
      <c r="BH56" s="341"/>
      <c r="BI56" s="341"/>
      <c r="BJ56" s="341"/>
      <c r="BK56" s="341"/>
    </row>
    <row r="57" spans="1:63" ht="13.5">
      <c r="A57" s="341"/>
      <c r="B57" s="426"/>
      <c r="C57" s="341"/>
      <c r="D57" s="428"/>
      <c r="E57" s="428"/>
      <c r="F57" s="429"/>
      <c r="G57" s="430"/>
      <c r="H57" s="430"/>
      <c r="I57" s="431"/>
      <c r="J57" s="432"/>
      <c r="K57" s="431"/>
      <c r="L57" s="431"/>
      <c r="M57" s="431"/>
      <c r="N57" s="341"/>
      <c r="O57" s="431"/>
      <c r="P57" s="34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30"/>
      <c r="AD57" s="431"/>
      <c r="AE57" s="431"/>
      <c r="AF57" s="347"/>
      <c r="AG57" s="347"/>
      <c r="AH57" s="347"/>
      <c r="AI57" s="347"/>
      <c r="AJ57" s="347"/>
      <c r="AK57" s="347"/>
      <c r="AL57" s="347"/>
      <c r="AM57" s="347"/>
      <c r="AN57" s="347"/>
      <c r="AO57" s="343"/>
      <c r="AP57" s="343"/>
      <c r="AQ57" s="343"/>
      <c r="AR57" s="349"/>
      <c r="AS57" s="345"/>
      <c r="AT57" s="345"/>
      <c r="AU57" s="345"/>
      <c r="AV57" s="341"/>
      <c r="AW57" s="341"/>
      <c r="AX57" s="341"/>
      <c r="AY57" s="341"/>
      <c r="AZ57" s="341"/>
      <c r="BA57" s="341"/>
      <c r="BB57" s="341"/>
      <c r="BC57" s="341"/>
      <c r="BD57" s="341"/>
      <c r="BE57" s="341"/>
      <c r="BF57" s="341"/>
      <c r="BG57" s="341"/>
      <c r="BH57" s="341"/>
      <c r="BI57" s="341"/>
      <c r="BJ57" s="341"/>
      <c r="BK57" s="341"/>
    </row>
    <row r="58" spans="1:63" ht="13.5">
      <c r="A58" s="341"/>
      <c r="B58" s="426"/>
      <c r="C58" s="341"/>
      <c r="D58" s="428"/>
      <c r="E58" s="428"/>
      <c r="F58" s="429"/>
      <c r="G58" s="430"/>
      <c r="H58" s="430"/>
      <c r="I58" s="431"/>
      <c r="J58" s="432"/>
      <c r="K58" s="431"/>
      <c r="L58" s="431"/>
      <c r="M58" s="431"/>
      <c r="N58" s="341"/>
      <c r="O58" s="431"/>
      <c r="P58" s="34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0"/>
      <c r="AD58" s="431"/>
      <c r="AE58" s="431"/>
      <c r="AF58" s="347"/>
      <c r="AG58" s="347"/>
      <c r="AH58" s="347"/>
      <c r="AI58" s="347"/>
      <c r="AJ58" s="347"/>
      <c r="AK58" s="347"/>
      <c r="AL58" s="347"/>
      <c r="AM58" s="347"/>
      <c r="AN58" s="347"/>
      <c r="AO58" s="343"/>
      <c r="AP58" s="343"/>
      <c r="AQ58" s="343"/>
      <c r="AR58" s="349"/>
      <c r="AS58" s="345"/>
      <c r="AT58" s="345"/>
      <c r="AU58" s="345"/>
      <c r="AV58" s="341"/>
      <c r="AW58" s="341"/>
      <c r="AX58" s="341"/>
      <c r="AY58" s="341"/>
      <c r="AZ58" s="341"/>
      <c r="BA58" s="341"/>
      <c r="BB58" s="341"/>
      <c r="BC58" s="341"/>
      <c r="BD58" s="341"/>
      <c r="BE58" s="341"/>
      <c r="BF58" s="341"/>
      <c r="BG58" s="341"/>
      <c r="BH58" s="341"/>
      <c r="BI58" s="341"/>
      <c r="BJ58" s="341"/>
      <c r="BK58" s="341"/>
    </row>
    <row r="59" spans="1:63" ht="13.5">
      <c r="A59" s="341"/>
      <c r="B59" s="426"/>
      <c r="C59" s="341"/>
      <c r="D59" s="428"/>
      <c r="E59" s="428"/>
      <c r="F59" s="429"/>
      <c r="G59" s="430"/>
      <c r="H59" s="430"/>
      <c r="I59" s="431"/>
      <c r="J59" s="432"/>
      <c r="K59" s="431"/>
      <c r="L59" s="431"/>
      <c r="M59" s="431"/>
      <c r="N59" s="341"/>
      <c r="O59" s="431"/>
      <c r="P59" s="341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0"/>
      <c r="AD59" s="431"/>
      <c r="AE59" s="431"/>
      <c r="AF59" s="347"/>
      <c r="AG59" s="347"/>
      <c r="AH59" s="347"/>
      <c r="AI59" s="347"/>
      <c r="AJ59" s="347"/>
      <c r="AK59" s="347"/>
      <c r="AL59" s="347"/>
      <c r="AM59" s="347"/>
      <c r="AN59" s="347"/>
      <c r="AO59" s="343"/>
      <c r="AP59" s="343"/>
      <c r="AQ59" s="343"/>
      <c r="AR59" s="349"/>
      <c r="AS59" s="345"/>
      <c r="AT59" s="345"/>
      <c r="AU59" s="345"/>
      <c r="AV59" s="341"/>
      <c r="AW59" s="341"/>
      <c r="AX59" s="341"/>
      <c r="AY59" s="341"/>
      <c r="AZ59" s="341"/>
      <c r="BA59" s="341"/>
      <c r="BB59" s="341"/>
      <c r="BC59" s="341"/>
      <c r="BD59" s="341"/>
      <c r="BE59" s="341"/>
      <c r="BF59" s="341"/>
      <c r="BG59" s="341"/>
      <c r="BH59" s="341"/>
      <c r="BI59" s="341"/>
      <c r="BJ59" s="341"/>
      <c r="BK59" s="341"/>
    </row>
    <row r="60" spans="1:63" ht="13.5">
      <c r="A60" s="341"/>
      <c r="B60" s="426"/>
      <c r="C60" s="341"/>
      <c r="D60" s="428"/>
      <c r="E60" s="428"/>
      <c r="F60" s="429"/>
      <c r="G60" s="430"/>
      <c r="H60" s="430"/>
      <c r="I60" s="431"/>
      <c r="J60" s="432"/>
      <c r="K60" s="431"/>
      <c r="L60" s="431"/>
      <c r="M60" s="431"/>
      <c r="N60" s="341"/>
      <c r="O60" s="431"/>
      <c r="P60" s="34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0"/>
      <c r="AD60" s="431"/>
      <c r="AE60" s="431"/>
      <c r="AF60" s="347"/>
      <c r="AG60" s="347"/>
      <c r="AH60" s="347"/>
      <c r="AI60" s="347"/>
      <c r="AJ60" s="347"/>
      <c r="AK60" s="347"/>
      <c r="AL60" s="347"/>
      <c r="AM60" s="347"/>
      <c r="AN60" s="347"/>
      <c r="AO60" s="343"/>
      <c r="AP60" s="343"/>
      <c r="AQ60" s="343"/>
      <c r="AR60" s="349"/>
      <c r="AS60" s="345"/>
      <c r="AT60" s="345"/>
      <c r="AU60" s="345"/>
      <c r="AV60" s="341"/>
      <c r="AW60" s="341"/>
      <c r="AX60" s="341"/>
      <c r="AY60" s="341"/>
      <c r="AZ60" s="341"/>
      <c r="BA60" s="341"/>
      <c r="BB60" s="341"/>
      <c r="BC60" s="341"/>
      <c r="BD60" s="341"/>
      <c r="BE60" s="341"/>
      <c r="BF60" s="341"/>
      <c r="BG60" s="341"/>
      <c r="BH60" s="341"/>
      <c r="BI60" s="341"/>
      <c r="BJ60" s="341"/>
      <c r="BK60" s="341"/>
    </row>
    <row r="61" spans="1:63" ht="13.5">
      <c r="A61" s="341"/>
      <c r="B61" s="426"/>
      <c r="C61" s="341"/>
      <c r="D61" s="428"/>
      <c r="E61" s="428"/>
      <c r="F61" s="429"/>
      <c r="G61" s="430"/>
      <c r="H61" s="430"/>
      <c r="I61" s="431"/>
      <c r="J61" s="432"/>
      <c r="K61" s="431"/>
      <c r="L61" s="431"/>
      <c r="M61" s="431"/>
      <c r="N61" s="341"/>
      <c r="O61" s="431"/>
      <c r="P61" s="34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0"/>
      <c r="AD61" s="431"/>
      <c r="AE61" s="431"/>
      <c r="AF61" s="347"/>
      <c r="AG61" s="347"/>
      <c r="AH61" s="347"/>
      <c r="AI61" s="347"/>
      <c r="AJ61" s="347"/>
      <c r="AK61" s="347"/>
      <c r="AL61" s="347"/>
      <c r="AM61" s="347"/>
      <c r="AN61" s="347"/>
      <c r="AO61" s="343"/>
      <c r="AP61" s="343"/>
      <c r="AQ61" s="343"/>
      <c r="AR61" s="349"/>
      <c r="AS61" s="345"/>
      <c r="AT61" s="345"/>
      <c r="AU61" s="345"/>
      <c r="AV61" s="341"/>
      <c r="AW61" s="341"/>
      <c r="AX61" s="341"/>
      <c r="AY61" s="341"/>
      <c r="AZ61" s="341"/>
      <c r="BA61" s="341"/>
      <c r="BB61" s="341"/>
      <c r="BC61" s="341"/>
      <c r="BD61" s="341"/>
      <c r="BE61" s="341"/>
      <c r="BF61" s="341"/>
      <c r="BG61" s="341"/>
      <c r="BH61" s="341"/>
      <c r="BI61" s="341"/>
      <c r="BJ61" s="341"/>
      <c r="BK61" s="341"/>
    </row>
    <row r="62" spans="1:63" ht="13.5">
      <c r="A62" s="341"/>
      <c r="B62" s="426"/>
      <c r="C62" s="341"/>
      <c r="D62" s="428"/>
      <c r="E62" s="428"/>
      <c r="F62" s="429"/>
      <c r="G62" s="430"/>
      <c r="H62" s="430"/>
      <c r="I62" s="431"/>
      <c r="J62" s="432"/>
      <c r="K62" s="431"/>
      <c r="L62" s="431"/>
      <c r="M62" s="431"/>
      <c r="N62" s="341"/>
      <c r="O62" s="431"/>
      <c r="P62" s="341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0"/>
      <c r="AD62" s="431"/>
      <c r="AE62" s="431"/>
      <c r="AF62" s="347"/>
      <c r="AG62" s="347"/>
      <c r="AH62" s="347"/>
      <c r="AI62" s="347"/>
      <c r="AJ62" s="347"/>
      <c r="AK62" s="347"/>
      <c r="AL62" s="347"/>
      <c r="AM62" s="347"/>
      <c r="AN62" s="347"/>
      <c r="AO62" s="343"/>
      <c r="AP62" s="343"/>
      <c r="AQ62" s="343"/>
      <c r="AR62" s="349"/>
      <c r="AS62" s="345"/>
      <c r="AT62" s="345"/>
      <c r="AU62" s="345"/>
      <c r="AV62" s="341"/>
      <c r="AW62" s="341"/>
      <c r="AX62" s="341"/>
      <c r="AY62" s="341"/>
      <c r="AZ62" s="341"/>
      <c r="BA62" s="341"/>
      <c r="BB62" s="341"/>
      <c r="BC62" s="341"/>
      <c r="BD62" s="341"/>
      <c r="BE62" s="341"/>
      <c r="BF62" s="341"/>
      <c r="BG62" s="341"/>
      <c r="BH62" s="341"/>
      <c r="BI62" s="341"/>
      <c r="BJ62" s="341"/>
      <c r="BK62" s="341"/>
    </row>
    <row r="63" spans="1:63" ht="13.5">
      <c r="A63" s="341"/>
      <c r="B63" s="426"/>
      <c r="C63" s="341"/>
      <c r="D63" s="428"/>
      <c r="E63" s="428"/>
      <c r="F63" s="429"/>
      <c r="G63" s="430"/>
      <c r="H63" s="430"/>
      <c r="I63" s="431"/>
      <c r="J63" s="432"/>
      <c r="K63" s="431"/>
      <c r="L63" s="431"/>
      <c r="M63" s="431"/>
      <c r="N63" s="341"/>
      <c r="O63" s="431"/>
      <c r="P63" s="341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1"/>
      <c r="AB63" s="431"/>
      <c r="AC63" s="430"/>
      <c r="AD63" s="431"/>
      <c r="AE63" s="431"/>
      <c r="AF63" s="347"/>
      <c r="AG63" s="347"/>
      <c r="AH63" s="347"/>
      <c r="AI63" s="347"/>
      <c r="AJ63" s="347"/>
      <c r="AK63" s="347"/>
      <c r="AL63" s="347"/>
      <c r="AM63" s="347"/>
      <c r="AN63" s="347"/>
      <c r="AO63" s="343"/>
      <c r="AP63" s="343"/>
      <c r="AQ63" s="343"/>
      <c r="AR63" s="349"/>
      <c r="AS63" s="345"/>
      <c r="AT63" s="345"/>
      <c r="AU63" s="345"/>
      <c r="AV63" s="341"/>
      <c r="AW63" s="341"/>
      <c r="AX63" s="341"/>
      <c r="AY63" s="341"/>
      <c r="AZ63" s="341"/>
      <c r="BA63" s="341"/>
      <c r="BB63" s="341"/>
      <c r="BC63" s="341"/>
      <c r="BD63" s="341"/>
      <c r="BE63" s="341"/>
      <c r="BF63" s="341"/>
      <c r="BG63" s="341"/>
      <c r="BH63" s="341"/>
      <c r="BI63" s="341"/>
      <c r="BJ63" s="341"/>
      <c r="BK63" s="341"/>
    </row>
    <row r="64" spans="1:63" ht="13.5">
      <c r="A64" s="341"/>
      <c r="B64" s="426"/>
      <c r="C64" s="341"/>
      <c r="D64" s="428"/>
      <c r="E64" s="428"/>
      <c r="F64" s="429"/>
      <c r="G64" s="430"/>
      <c r="H64" s="430"/>
      <c r="I64" s="431"/>
      <c r="J64" s="432"/>
      <c r="K64" s="431"/>
      <c r="L64" s="431"/>
      <c r="M64" s="431"/>
      <c r="N64" s="341"/>
      <c r="O64" s="431"/>
      <c r="P64" s="34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0"/>
      <c r="AD64" s="431"/>
      <c r="AE64" s="431"/>
      <c r="AF64" s="347"/>
      <c r="AG64" s="347"/>
      <c r="AH64" s="347"/>
      <c r="AI64" s="347"/>
      <c r="AJ64" s="347"/>
      <c r="AK64" s="347"/>
      <c r="AL64" s="347"/>
      <c r="AM64" s="347"/>
      <c r="AN64" s="347"/>
      <c r="AO64" s="343"/>
      <c r="AP64" s="343"/>
      <c r="AQ64" s="343"/>
      <c r="AR64" s="349"/>
      <c r="AS64" s="345"/>
      <c r="AT64" s="345"/>
      <c r="AU64" s="345"/>
      <c r="AV64" s="341"/>
      <c r="AW64" s="341"/>
      <c r="AX64" s="341"/>
      <c r="AY64" s="341"/>
      <c r="AZ64" s="341"/>
      <c r="BA64" s="341"/>
      <c r="BB64" s="341"/>
      <c r="BC64" s="341"/>
      <c r="BD64" s="341"/>
      <c r="BE64" s="341"/>
      <c r="BF64" s="341"/>
      <c r="BG64" s="341"/>
      <c r="BH64" s="341"/>
      <c r="BI64" s="341"/>
      <c r="BJ64" s="341"/>
      <c r="BK64" s="341"/>
    </row>
    <row r="65" spans="1:63" ht="13.5">
      <c r="A65" s="341"/>
      <c r="B65" s="426"/>
      <c r="C65" s="341"/>
      <c r="D65" s="428"/>
      <c r="E65" s="428"/>
      <c r="F65" s="429"/>
      <c r="G65" s="430"/>
      <c r="H65" s="430"/>
      <c r="I65" s="431"/>
      <c r="J65" s="432"/>
      <c r="K65" s="431"/>
      <c r="L65" s="431"/>
      <c r="M65" s="431"/>
      <c r="N65" s="341"/>
      <c r="O65" s="431"/>
      <c r="P65" s="341"/>
      <c r="Q65" s="431"/>
      <c r="R65" s="431"/>
      <c r="S65" s="431"/>
      <c r="T65" s="431"/>
      <c r="U65" s="431"/>
      <c r="V65" s="431"/>
      <c r="W65" s="431"/>
      <c r="X65" s="431"/>
      <c r="Y65" s="431"/>
      <c r="Z65" s="431"/>
      <c r="AA65" s="431"/>
      <c r="AB65" s="431"/>
      <c r="AC65" s="430"/>
      <c r="AD65" s="431"/>
      <c r="AE65" s="431"/>
      <c r="AF65" s="347"/>
      <c r="AG65" s="347"/>
      <c r="AH65" s="347"/>
      <c r="AI65" s="347"/>
      <c r="AJ65" s="347"/>
      <c r="AK65" s="347"/>
      <c r="AL65" s="347"/>
      <c r="AM65" s="347"/>
      <c r="AN65" s="347"/>
      <c r="AO65" s="343"/>
      <c r="AP65" s="343"/>
      <c r="AQ65" s="343"/>
      <c r="AR65" s="349"/>
      <c r="AS65" s="345"/>
      <c r="AT65" s="345"/>
      <c r="AU65" s="345"/>
      <c r="AV65" s="341"/>
      <c r="AW65" s="341"/>
      <c r="AX65" s="341"/>
      <c r="AY65" s="341"/>
      <c r="AZ65" s="341"/>
      <c r="BA65" s="341"/>
      <c r="BB65" s="341"/>
      <c r="BC65" s="341"/>
      <c r="BD65" s="341"/>
      <c r="BE65" s="341"/>
      <c r="BF65" s="341"/>
      <c r="BG65" s="341"/>
      <c r="BH65" s="341"/>
      <c r="BI65" s="341"/>
      <c r="BJ65" s="341"/>
      <c r="BK65" s="341"/>
    </row>
    <row r="66" spans="1:63" ht="13.5">
      <c r="A66" s="341"/>
      <c r="B66" s="426"/>
      <c r="C66" s="341"/>
      <c r="D66" s="428"/>
      <c r="E66" s="428"/>
      <c r="F66" s="429"/>
      <c r="G66" s="430"/>
      <c r="H66" s="430"/>
      <c r="I66" s="431"/>
      <c r="J66" s="432"/>
      <c r="K66" s="431"/>
      <c r="L66" s="431"/>
      <c r="M66" s="431"/>
      <c r="N66" s="341"/>
      <c r="O66" s="431"/>
      <c r="P66" s="341"/>
      <c r="Q66" s="431"/>
      <c r="R66" s="431"/>
      <c r="S66" s="431"/>
      <c r="T66" s="431"/>
      <c r="U66" s="431"/>
      <c r="V66" s="431"/>
      <c r="W66" s="431"/>
      <c r="X66" s="431"/>
      <c r="Y66" s="431"/>
      <c r="Z66" s="431"/>
      <c r="AA66" s="431"/>
      <c r="AB66" s="431"/>
      <c r="AC66" s="430"/>
      <c r="AD66" s="431"/>
      <c r="AE66" s="431"/>
      <c r="AF66" s="347"/>
      <c r="AG66" s="347"/>
      <c r="AH66" s="347"/>
      <c r="AI66" s="347"/>
      <c r="AJ66" s="347"/>
      <c r="AK66" s="347"/>
      <c r="AL66" s="347"/>
      <c r="AM66" s="347"/>
      <c r="AN66" s="347"/>
      <c r="AO66" s="343"/>
      <c r="AP66" s="343"/>
      <c r="AQ66" s="343"/>
      <c r="AR66" s="349"/>
      <c r="AS66" s="345"/>
      <c r="AT66" s="345"/>
      <c r="AU66" s="345"/>
      <c r="AV66" s="341"/>
      <c r="AW66" s="341"/>
      <c r="AX66" s="341"/>
      <c r="AY66" s="341"/>
      <c r="AZ66" s="341"/>
      <c r="BA66" s="341"/>
      <c r="BB66" s="341"/>
      <c r="BC66" s="341"/>
      <c r="BD66" s="341"/>
      <c r="BE66" s="341"/>
      <c r="BF66" s="341"/>
      <c r="BG66" s="341"/>
      <c r="BH66" s="341"/>
      <c r="BI66" s="341"/>
      <c r="BJ66" s="341"/>
      <c r="BK66" s="341"/>
    </row>
    <row r="67" spans="1:63" ht="13.5">
      <c r="A67" s="341"/>
      <c r="B67" s="426"/>
      <c r="C67" s="341"/>
      <c r="D67" s="428"/>
      <c r="E67" s="428"/>
      <c r="F67" s="429"/>
      <c r="G67" s="430"/>
      <c r="H67" s="430"/>
      <c r="I67" s="431"/>
      <c r="J67" s="432"/>
      <c r="K67" s="431"/>
      <c r="L67" s="431"/>
      <c r="M67" s="431"/>
      <c r="N67" s="341"/>
      <c r="O67" s="431"/>
      <c r="P67" s="34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0"/>
      <c r="AD67" s="431"/>
      <c r="AE67" s="431"/>
      <c r="AF67" s="347"/>
      <c r="AG67" s="347"/>
      <c r="AH67" s="347"/>
      <c r="AI67" s="347"/>
      <c r="AJ67" s="347"/>
      <c r="AK67" s="347"/>
      <c r="AL67" s="347"/>
      <c r="AM67" s="347"/>
      <c r="AN67" s="347"/>
      <c r="AO67" s="343"/>
      <c r="AP67" s="343"/>
      <c r="AQ67" s="343"/>
      <c r="AR67" s="349"/>
      <c r="AS67" s="345"/>
      <c r="AT67" s="345"/>
      <c r="AU67" s="345"/>
      <c r="AV67" s="341"/>
      <c r="AW67" s="341"/>
      <c r="AX67" s="341"/>
      <c r="AY67" s="341"/>
      <c r="AZ67" s="341"/>
      <c r="BA67" s="341"/>
      <c r="BB67" s="341"/>
      <c r="BC67" s="341"/>
      <c r="BD67" s="341"/>
      <c r="BE67" s="341"/>
      <c r="BF67" s="341"/>
      <c r="BG67" s="341"/>
      <c r="BH67" s="341"/>
      <c r="BI67" s="341"/>
      <c r="BJ67" s="341"/>
      <c r="BK67" s="341"/>
    </row>
    <row r="68" spans="1:63" ht="13.5">
      <c r="A68" s="341"/>
      <c r="B68" s="426"/>
      <c r="C68" s="341"/>
      <c r="D68" s="428"/>
      <c r="E68" s="428"/>
      <c r="F68" s="429"/>
      <c r="G68" s="430"/>
      <c r="H68" s="430"/>
      <c r="I68" s="431"/>
      <c r="J68" s="432"/>
      <c r="K68" s="431"/>
      <c r="L68" s="431"/>
      <c r="M68" s="431"/>
      <c r="N68" s="341"/>
      <c r="O68" s="431"/>
      <c r="P68" s="341"/>
      <c r="Q68" s="431"/>
      <c r="R68" s="431"/>
      <c r="S68" s="431"/>
      <c r="T68" s="431"/>
      <c r="U68" s="431"/>
      <c r="V68" s="431"/>
      <c r="W68" s="431"/>
      <c r="X68" s="431"/>
      <c r="Y68" s="431"/>
      <c r="Z68" s="431"/>
      <c r="AA68" s="431"/>
      <c r="AB68" s="431"/>
      <c r="AC68" s="430"/>
      <c r="AD68" s="431"/>
      <c r="AE68" s="431"/>
      <c r="AF68" s="347"/>
      <c r="AG68" s="347"/>
      <c r="AH68" s="347"/>
      <c r="AI68" s="347"/>
      <c r="AJ68" s="347"/>
      <c r="AK68" s="347"/>
      <c r="AL68" s="347"/>
      <c r="AM68" s="347"/>
      <c r="AN68" s="347"/>
      <c r="AO68" s="343"/>
      <c r="AP68" s="343"/>
      <c r="AQ68" s="343"/>
      <c r="AR68" s="349"/>
      <c r="AS68" s="345"/>
      <c r="AT68" s="345"/>
      <c r="AU68" s="345"/>
      <c r="AV68" s="341"/>
      <c r="AW68" s="341"/>
      <c r="AX68" s="341"/>
      <c r="AY68" s="341"/>
      <c r="AZ68" s="341"/>
      <c r="BA68" s="341"/>
      <c r="BB68" s="341"/>
      <c r="BC68" s="341"/>
      <c r="BD68" s="341"/>
      <c r="BE68" s="341"/>
      <c r="BF68" s="341"/>
      <c r="BG68" s="341"/>
      <c r="BH68" s="341"/>
      <c r="BI68" s="341"/>
      <c r="BJ68" s="341"/>
      <c r="BK68" s="341"/>
    </row>
    <row r="69" spans="1:63" ht="13.5">
      <c r="A69" s="341"/>
      <c r="B69" s="426"/>
      <c r="C69" s="341"/>
      <c r="D69" s="428"/>
      <c r="E69" s="428"/>
      <c r="F69" s="429"/>
      <c r="G69" s="430"/>
      <c r="H69" s="430"/>
      <c r="I69" s="431"/>
      <c r="J69" s="432"/>
      <c r="K69" s="431"/>
      <c r="L69" s="431"/>
      <c r="M69" s="431"/>
      <c r="N69" s="341"/>
      <c r="O69" s="431"/>
      <c r="P69" s="341"/>
      <c r="Q69" s="431"/>
      <c r="R69" s="431"/>
      <c r="S69" s="431"/>
      <c r="T69" s="431"/>
      <c r="U69" s="431"/>
      <c r="V69" s="431"/>
      <c r="W69" s="431"/>
      <c r="X69" s="431"/>
      <c r="Y69" s="431"/>
      <c r="Z69" s="431"/>
      <c r="AA69" s="431"/>
      <c r="AB69" s="431"/>
      <c r="AC69" s="430"/>
      <c r="AD69" s="431"/>
      <c r="AE69" s="431"/>
      <c r="AF69" s="347"/>
      <c r="AG69" s="347"/>
      <c r="AH69" s="347"/>
      <c r="AI69" s="347"/>
      <c r="AJ69" s="347"/>
      <c r="AK69" s="347"/>
      <c r="AL69" s="347"/>
      <c r="AM69" s="347"/>
      <c r="AN69" s="347"/>
      <c r="AO69" s="343"/>
      <c r="AP69" s="343"/>
      <c r="AQ69" s="343"/>
      <c r="AR69" s="349"/>
      <c r="AS69" s="345"/>
      <c r="AT69" s="345"/>
      <c r="AU69" s="345"/>
      <c r="AV69" s="341"/>
      <c r="AW69" s="341"/>
      <c r="AX69" s="341"/>
      <c r="AY69" s="341"/>
      <c r="AZ69" s="341"/>
      <c r="BA69" s="341"/>
      <c r="BB69" s="341"/>
      <c r="BC69" s="341"/>
      <c r="BD69" s="341"/>
      <c r="BE69" s="341"/>
      <c r="BF69" s="341"/>
      <c r="BG69" s="341"/>
      <c r="BH69" s="341"/>
      <c r="BI69" s="341"/>
      <c r="BJ69" s="341"/>
      <c r="BK69" s="341"/>
    </row>
    <row r="70" spans="1:63" ht="13.5">
      <c r="A70" s="341"/>
      <c r="B70" s="426"/>
      <c r="C70" s="341"/>
      <c r="D70" s="428"/>
      <c r="E70" s="428"/>
      <c r="F70" s="429"/>
      <c r="G70" s="430"/>
      <c r="H70" s="430"/>
      <c r="I70" s="431"/>
      <c r="J70" s="432"/>
      <c r="K70" s="431"/>
      <c r="L70" s="431"/>
      <c r="M70" s="431"/>
      <c r="N70" s="341"/>
      <c r="O70" s="431"/>
      <c r="P70" s="34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0"/>
      <c r="AD70" s="431"/>
      <c r="AE70" s="431"/>
      <c r="AF70" s="347"/>
      <c r="AG70" s="347"/>
      <c r="AH70" s="347"/>
      <c r="AI70" s="347"/>
      <c r="AJ70" s="347"/>
      <c r="AK70" s="347"/>
      <c r="AL70" s="347"/>
      <c r="AM70" s="347"/>
      <c r="AN70" s="347"/>
      <c r="AO70" s="343"/>
      <c r="AP70" s="343"/>
      <c r="AQ70" s="343"/>
      <c r="AR70" s="349"/>
      <c r="AS70" s="345"/>
      <c r="AT70" s="345"/>
      <c r="AU70" s="345"/>
      <c r="AV70" s="341"/>
      <c r="AW70" s="341"/>
      <c r="AX70" s="341"/>
      <c r="AY70" s="341"/>
      <c r="AZ70" s="341"/>
      <c r="BA70" s="341"/>
      <c r="BB70" s="341"/>
      <c r="BC70" s="341"/>
      <c r="BD70" s="341"/>
      <c r="BE70" s="341"/>
      <c r="BF70" s="341"/>
      <c r="BG70" s="341"/>
      <c r="BH70" s="341"/>
      <c r="BI70" s="341"/>
      <c r="BJ70" s="341"/>
      <c r="BK70" s="341"/>
    </row>
    <row r="71" spans="1:63" ht="13.5">
      <c r="A71" s="341"/>
      <c r="B71" s="426"/>
      <c r="C71" s="341"/>
      <c r="D71" s="428"/>
      <c r="E71" s="428"/>
      <c r="F71" s="429"/>
      <c r="G71" s="430"/>
      <c r="H71" s="430"/>
      <c r="I71" s="431"/>
      <c r="J71" s="432"/>
      <c r="K71" s="431"/>
      <c r="L71" s="431"/>
      <c r="M71" s="431"/>
      <c r="N71" s="341"/>
      <c r="O71" s="431"/>
      <c r="P71" s="341"/>
      <c r="Q71" s="431"/>
      <c r="R71" s="431"/>
      <c r="S71" s="431"/>
      <c r="T71" s="431"/>
      <c r="U71" s="431"/>
      <c r="V71" s="431"/>
      <c r="W71" s="431"/>
      <c r="X71" s="431"/>
      <c r="Y71" s="431"/>
      <c r="Z71" s="431"/>
      <c r="AA71" s="431"/>
      <c r="AB71" s="431"/>
      <c r="AC71" s="430"/>
      <c r="AD71" s="431"/>
      <c r="AE71" s="431"/>
      <c r="AF71" s="347"/>
      <c r="AG71" s="347"/>
      <c r="AH71" s="347"/>
      <c r="AI71" s="347"/>
      <c r="AJ71" s="347"/>
      <c r="AK71" s="347"/>
      <c r="AL71" s="347"/>
      <c r="AM71" s="347"/>
      <c r="AN71" s="347"/>
      <c r="AO71" s="343"/>
      <c r="AP71" s="343"/>
      <c r="AQ71" s="343"/>
      <c r="AR71" s="349"/>
      <c r="AS71" s="345"/>
      <c r="AT71" s="345"/>
      <c r="AU71" s="345"/>
      <c r="AV71" s="341"/>
      <c r="AW71" s="341"/>
      <c r="AX71" s="341"/>
      <c r="AY71" s="341"/>
      <c r="AZ71" s="341"/>
      <c r="BA71" s="341"/>
      <c r="BB71" s="341"/>
      <c r="BC71" s="341"/>
      <c r="BD71" s="341"/>
      <c r="BE71" s="341"/>
      <c r="BF71" s="341"/>
      <c r="BG71" s="341"/>
      <c r="BH71" s="341"/>
      <c r="BI71" s="341"/>
      <c r="BJ71" s="341"/>
      <c r="BK71" s="341"/>
    </row>
    <row r="72" spans="1:63" ht="13.5">
      <c r="A72" s="341"/>
      <c r="B72" s="426"/>
      <c r="C72" s="341"/>
      <c r="D72" s="428"/>
      <c r="E72" s="428"/>
      <c r="F72" s="429"/>
      <c r="G72" s="430"/>
      <c r="H72" s="430"/>
      <c r="I72" s="431"/>
      <c r="J72" s="432"/>
      <c r="K72" s="431"/>
      <c r="L72" s="431"/>
      <c r="M72" s="431"/>
      <c r="N72" s="341"/>
      <c r="O72" s="431"/>
      <c r="P72" s="341"/>
      <c r="Q72" s="431"/>
      <c r="R72" s="431"/>
      <c r="S72" s="431"/>
      <c r="T72" s="431"/>
      <c r="U72" s="431"/>
      <c r="V72" s="431"/>
      <c r="W72" s="431"/>
      <c r="X72" s="431"/>
      <c r="Y72" s="431"/>
      <c r="Z72" s="431"/>
      <c r="AA72" s="431"/>
      <c r="AB72" s="431"/>
      <c r="AC72" s="430"/>
      <c r="AD72" s="431"/>
      <c r="AE72" s="431"/>
      <c r="AF72" s="347"/>
      <c r="AG72" s="347"/>
      <c r="AH72" s="347"/>
      <c r="AI72" s="347"/>
      <c r="AJ72" s="347"/>
      <c r="AK72" s="347"/>
      <c r="AL72" s="347"/>
      <c r="AM72" s="347"/>
      <c r="AN72" s="347"/>
      <c r="AO72" s="343"/>
      <c r="AP72" s="343"/>
      <c r="AQ72" s="343"/>
      <c r="AR72" s="349"/>
      <c r="AS72" s="345"/>
      <c r="AT72" s="345"/>
      <c r="AU72" s="345"/>
      <c r="AV72" s="341"/>
      <c r="AW72" s="341"/>
      <c r="AX72" s="341"/>
      <c r="AY72" s="341"/>
      <c r="AZ72" s="341"/>
      <c r="BA72" s="341"/>
      <c r="BB72" s="341"/>
      <c r="BC72" s="341"/>
      <c r="BD72" s="341"/>
      <c r="BE72" s="341"/>
      <c r="BF72" s="341"/>
      <c r="BG72" s="341"/>
      <c r="BH72" s="341"/>
      <c r="BI72" s="341"/>
      <c r="BJ72" s="341"/>
      <c r="BK72" s="341"/>
    </row>
    <row r="73" spans="1:63" ht="13.5">
      <c r="A73" s="341"/>
      <c r="B73" s="426"/>
      <c r="C73" s="341"/>
      <c r="D73" s="428"/>
      <c r="E73" s="428"/>
      <c r="F73" s="429"/>
      <c r="G73" s="430"/>
      <c r="H73" s="430"/>
      <c r="I73" s="431"/>
      <c r="J73" s="432"/>
      <c r="K73" s="431"/>
      <c r="L73" s="431"/>
      <c r="M73" s="431"/>
      <c r="N73" s="341"/>
      <c r="O73" s="431"/>
      <c r="P73" s="34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0"/>
      <c r="AD73" s="431"/>
      <c r="AE73" s="431"/>
      <c r="AF73" s="347"/>
      <c r="AG73" s="347"/>
      <c r="AH73" s="347"/>
      <c r="AI73" s="347"/>
      <c r="AJ73" s="347"/>
      <c r="AK73" s="347"/>
      <c r="AL73" s="347"/>
      <c r="AM73" s="347"/>
      <c r="AN73" s="347"/>
      <c r="AO73" s="343"/>
      <c r="AP73" s="343"/>
      <c r="AQ73" s="343"/>
      <c r="AR73" s="349"/>
      <c r="AS73" s="345"/>
      <c r="AT73" s="345"/>
      <c r="AU73" s="345"/>
      <c r="AV73" s="341"/>
      <c r="AW73" s="341"/>
      <c r="AX73" s="341"/>
      <c r="AY73" s="341"/>
      <c r="AZ73" s="341"/>
      <c r="BA73" s="341"/>
      <c r="BB73" s="341"/>
      <c r="BC73" s="341"/>
      <c r="BD73" s="341"/>
      <c r="BE73" s="341"/>
      <c r="BF73" s="341"/>
      <c r="BG73" s="341"/>
      <c r="BH73" s="341"/>
      <c r="BI73" s="341"/>
      <c r="BJ73" s="341"/>
      <c r="BK73" s="341"/>
    </row>
    <row r="74" spans="1:63" ht="13.5">
      <c r="A74" s="341"/>
      <c r="B74" s="426"/>
      <c r="C74" s="341"/>
      <c r="D74" s="428"/>
      <c r="E74" s="428"/>
      <c r="F74" s="429"/>
      <c r="G74" s="430"/>
      <c r="H74" s="430"/>
      <c r="I74" s="431"/>
      <c r="J74" s="432"/>
      <c r="K74" s="431"/>
      <c r="L74" s="431"/>
      <c r="M74" s="431"/>
      <c r="N74" s="341"/>
      <c r="O74" s="431"/>
      <c r="P74" s="341"/>
      <c r="Q74" s="431"/>
      <c r="R74" s="431"/>
      <c r="S74" s="431"/>
      <c r="T74" s="431"/>
      <c r="U74" s="431"/>
      <c r="V74" s="431"/>
      <c r="W74" s="431"/>
      <c r="X74" s="431"/>
      <c r="Y74" s="431"/>
      <c r="Z74" s="431"/>
      <c r="AA74" s="431"/>
      <c r="AB74" s="431"/>
      <c r="AC74" s="430"/>
      <c r="AD74" s="431"/>
      <c r="AE74" s="431"/>
      <c r="AF74" s="347"/>
      <c r="AG74" s="347"/>
      <c r="AH74" s="347"/>
      <c r="AI74" s="347"/>
      <c r="AJ74" s="347"/>
      <c r="AK74" s="347"/>
      <c r="AL74" s="347"/>
      <c r="AM74" s="347"/>
      <c r="AN74" s="347"/>
      <c r="AO74" s="343"/>
      <c r="AP74" s="343"/>
      <c r="AQ74" s="343"/>
      <c r="AR74" s="349"/>
      <c r="AS74" s="345"/>
      <c r="AT74" s="345"/>
      <c r="AU74" s="345"/>
      <c r="AV74" s="341"/>
      <c r="AW74" s="341"/>
      <c r="AX74" s="341"/>
      <c r="AY74" s="341"/>
      <c r="AZ74" s="341"/>
      <c r="BA74" s="341"/>
      <c r="BB74" s="341"/>
      <c r="BC74" s="341"/>
      <c r="BD74" s="341"/>
      <c r="BE74" s="341"/>
      <c r="BF74" s="341"/>
      <c r="BG74" s="341"/>
      <c r="BH74" s="341"/>
      <c r="BI74" s="341"/>
      <c r="BJ74" s="341"/>
      <c r="BK74" s="341"/>
    </row>
    <row r="75" spans="1:63" ht="13.5">
      <c r="A75" s="341"/>
      <c r="B75" s="426"/>
      <c r="C75" s="341"/>
      <c r="D75" s="428"/>
      <c r="E75" s="428"/>
      <c r="F75" s="429"/>
      <c r="G75" s="430"/>
      <c r="H75" s="430"/>
      <c r="I75" s="431"/>
      <c r="J75" s="432"/>
      <c r="K75" s="431"/>
      <c r="L75" s="431"/>
      <c r="M75" s="431"/>
      <c r="N75" s="341"/>
      <c r="O75" s="431"/>
      <c r="P75" s="341"/>
      <c r="Q75" s="431"/>
      <c r="R75" s="431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0"/>
      <c r="AD75" s="431"/>
      <c r="AE75" s="431"/>
      <c r="AF75" s="347"/>
      <c r="AG75" s="347"/>
      <c r="AH75" s="347"/>
      <c r="AI75" s="347"/>
      <c r="AJ75" s="347"/>
      <c r="AK75" s="347"/>
      <c r="AL75" s="347"/>
      <c r="AM75" s="347"/>
      <c r="AN75" s="347"/>
      <c r="AO75" s="343"/>
      <c r="AP75" s="343"/>
      <c r="AQ75" s="343"/>
      <c r="AR75" s="349"/>
      <c r="AS75" s="345"/>
      <c r="AT75" s="345"/>
      <c r="AU75" s="345"/>
      <c r="AV75" s="341"/>
      <c r="AW75" s="341"/>
      <c r="AX75" s="341"/>
      <c r="AY75" s="341"/>
      <c r="AZ75" s="341"/>
      <c r="BA75" s="341"/>
      <c r="BB75" s="341"/>
      <c r="BC75" s="341"/>
      <c r="BD75" s="341"/>
      <c r="BE75" s="341"/>
      <c r="BF75" s="341"/>
      <c r="BG75" s="341"/>
      <c r="BH75" s="341"/>
      <c r="BI75" s="341"/>
      <c r="BJ75" s="341"/>
      <c r="BK75" s="341"/>
    </row>
    <row r="76" spans="1:63" ht="13.5">
      <c r="A76" s="341"/>
      <c r="B76" s="426"/>
      <c r="C76" s="341"/>
      <c r="D76" s="428"/>
      <c r="E76" s="428"/>
      <c r="F76" s="429"/>
      <c r="G76" s="430"/>
      <c r="H76" s="430"/>
      <c r="I76" s="431"/>
      <c r="J76" s="432"/>
      <c r="K76" s="431"/>
      <c r="L76" s="431"/>
      <c r="M76" s="431"/>
      <c r="N76" s="341"/>
      <c r="O76" s="431"/>
      <c r="P76" s="341"/>
      <c r="Q76" s="431"/>
      <c r="R76" s="431"/>
      <c r="S76" s="431"/>
      <c r="T76" s="431"/>
      <c r="U76" s="431"/>
      <c r="V76" s="431"/>
      <c r="W76" s="431"/>
      <c r="X76" s="431"/>
      <c r="Y76" s="431"/>
      <c r="Z76" s="431"/>
      <c r="AA76" s="431"/>
      <c r="AB76" s="431"/>
      <c r="AC76" s="430"/>
      <c r="AD76" s="431"/>
      <c r="AE76" s="431"/>
      <c r="AF76" s="347"/>
      <c r="AG76" s="347"/>
      <c r="AH76" s="347"/>
      <c r="AI76" s="347"/>
      <c r="AJ76" s="347"/>
      <c r="AK76" s="347"/>
      <c r="AL76" s="347"/>
      <c r="AM76" s="347"/>
      <c r="AN76" s="347"/>
      <c r="AO76" s="343"/>
      <c r="AP76" s="343"/>
      <c r="AQ76" s="343"/>
      <c r="AR76" s="349"/>
      <c r="AS76" s="345"/>
      <c r="AT76" s="345"/>
      <c r="AU76" s="345"/>
      <c r="AV76" s="341"/>
      <c r="AW76" s="341"/>
      <c r="AX76" s="341"/>
      <c r="AY76" s="341"/>
      <c r="AZ76" s="341"/>
      <c r="BA76" s="341"/>
      <c r="BB76" s="341"/>
      <c r="BC76" s="341"/>
      <c r="BD76" s="341"/>
      <c r="BE76" s="341"/>
      <c r="BF76" s="341"/>
      <c r="BG76" s="341"/>
      <c r="BH76" s="341"/>
      <c r="BI76" s="341"/>
      <c r="BJ76" s="341"/>
      <c r="BK76" s="341"/>
    </row>
    <row r="77" spans="1:63" ht="13.5">
      <c r="A77" s="341"/>
      <c r="B77" s="426"/>
      <c r="C77" s="341"/>
      <c r="D77" s="428"/>
      <c r="E77" s="428"/>
      <c r="F77" s="429"/>
      <c r="G77" s="430"/>
      <c r="H77" s="430"/>
      <c r="I77" s="431"/>
      <c r="J77" s="432"/>
      <c r="K77" s="431"/>
      <c r="L77" s="431"/>
      <c r="M77" s="431"/>
      <c r="N77" s="341"/>
      <c r="O77" s="431"/>
      <c r="P77" s="341"/>
      <c r="Q77" s="431"/>
      <c r="R77" s="431"/>
      <c r="S77" s="431"/>
      <c r="T77" s="431"/>
      <c r="U77" s="431"/>
      <c r="V77" s="431"/>
      <c r="W77" s="431"/>
      <c r="X77" s="431"/>
      <c r="Y77" s="431"/>
      <c r="Z77" s="431"/>
      <c r="AA77" s="431"/>
      <c r="AB77" s="431"/>
      <c r="AC77" s="430"/>
      <c r="AD77" s="431"/>
      <c r="AE77" s="431"/>
      <c r="AF77" s="347"/>
      <c r="AG77" s="347"/>
      <c r="AH77" s="347"/>
      <c r="AI77" s="347"/>
      <c r="AJ77" s="347"/>
      <c r="AK77" s="347"/>
      <c r="AL77" s="347"/>
      <c r="AM77" s="347"/>
      <c r="AN77" s="347"/>
      <c r="AO77" s="343"/>
      <c r="AP77" s="343"/>
      <c r="AQ77" s="343"/>
      <c r="AR77" s="349"/>
      <c r="AS77" s="345"/>
      <c r="AT77" s="345"/>
      <c r="AU77" s="345"/>
      <c r="AV77" s="341"/>
      <c r="AW77" s="341"/>
      <c r="AX77" s="341"/>
      <c r="AY77" s="341"/>
      <c r="AZ77" s="341"/>
      <c r="BA77" s="341"/>
      <c r="BB77" s="341"/>
      <c r="BC77" s="341"/>
      <c r="BD77" s="341"/>
      <c r="BE77" s="341"/>
      <c r="BF77" s="341"/>
      <c r="BG77" s="341"/>
      <c r="BH77" s="341"/>
      <c r="BI77" s="341"/>
      <c r="BJ77" s="341"/>
      <c r="BK77" s="341"/>
    </row>
    <row r="78" spans="1:63" ht="13.5">
      <c r="A78" s="341"/>
      <c r="B78" s="426"/>
      <c r="C78" s="341"/>
      <c r="D78" s="428"/>
      <c r="E78" s="428"/>
      <c r="F78" s="429"/>
      <c r="G78" s="430"/>
      <c r="H78" s="430"/>
      <c r="I78" s="431"/>
      <c r="J78" s="432"/>
      <c r="K78" s="431"/>
      <c r="L78" s="431"/>
      <c r="M78" s="431"/>
      <c r="N78" s="341"/>
      <c r="O78" s="431"/>
      <c r="P78" s="341"/>
      <c r="Q78" s="431"/>
      <c r="R78" s="431"/>
      <c r="S78" s="431"/>
      <c r="T78" s="431"/>
      <c r="U78" s="431"/>
      <c r="V78" s="431"/>
      <c r="W78" s="431"/>
      <c r="X78" s="431"/>
      <c r="Y78" s="431"/>
      <c r="Z78" s="431"/>
      <c r="AA78" s="431"/>
      <c r="AB78" s="431"/>
      <c r="AC78" s="430"/>
      <c r="AD78" s="431"/>
      <c r="AE78" s="431"/>
      <c r="AF78" s="347"/>
      <c r="AG78" s="347"/>
      <c r="AH78" s="347"/>
      <c r="AI78" s="347"/>
      <c r="AJ78" s="347"/>
      <c r="AK78" s="347"/>
      <c r="AL78" s="347"/>
      <c r="AM78" s="347"/>
      <c r="AN78" s="347"/>
      <c r="AO78" s="343"/>
      <c r="AP78" s="343"/>
      <c r="AQ78" s="343"/>
      <c r="AR78" s="349"/>
      <c r="AS78" s="345"/>
      <c r="AT78" s="345"/>
      <c r="AU78" s="345"/>
      <c r="AV78" s="341"/>
      <c r="AW78" s="341"/>
      <c r="AX78" s="341"/>
      <c r="AY78" s="341"/>
      <c r="AZ78" s="341"/>
      <c r="BA78" s="341"/>
      <c r="BB78" s="341"/>
      <c r="BC78" s="341"/>
      <c r="BD78" s="341"/>
      <c r="BE78" s="341"/>
      <c r="BF78" s="341"/>
      <c r="BG78" s="341"/>
      <c r="BH78" s="341"/>
      <c r="BI78" s="341"/>
      <c r="BJ78" s="341"/>
      <c r="BK78" s="341"/>
    </row>
    <row r="79" spans="1:63" ht="13.5">
      <c r="A79" s="341"/>
      <c r="B79" s="426"/>
      <c r="C79" s="341"/>
      <c r="D79" s="428"/>
      <c r="E79" s="428"/>
      <c r="F79" s="429"/>
      <c r="G79" s="430"/>
      <c r="H79" s="430"/>
      <c r="I79" s="431"/>
      <c r="J79" s="432"/>
      <c r="K79" s="431"/>
      <c r="L79" s="431"/>
      <c r="M79" s="431"/>
      <c r="N79" s="341"/>
      <c r="O79" s="431"/>
      <c r="P79" s="341"/>
      <c r="Q79" s="431"/>
      <c r="R79" s="431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0"/>
      <c r="AD79" s="431"/>
      <c r="AE79" s="431"/>
      <c r="AF79" s="347"/>
      <c r="AG79" s="347"/>
      <c r="AH79" s="347"/>
      <c r="AI79" s="347"/>
      <c r="AJ79" s="347"/>
      <c r="AK79" s="347"/>
      <c r="AL79" s="347"/>
      <c r="AM79" s="347"/>
      <c r="AN79" s="347"/>
      <c r="AO79" s="343"/>
      <c r="AP79" s="343"/>
      <c r="AQ79" s="343"/>
      <c r="AR79" s="349"/>
      <c r="AS79" s="345"/>
      <c r="AT79" s="345"/>
      <c r="AU79" s="345"/>
      <c r="AV79" s="341"/>
      <c r="AW79" s="341"/>
      <c r="AX79" s="341"/>
      <c r="AY79" s="341"/>
      <c r="AZ79" s="341"/>
      <c r="BA79" s="341"/>
      <c r="BB79" s="341"/>
      <c r="BC79" s="341"/>
      <c r="BD79" s="341"/>
      <c r="BE79" s="341"/>
      <c r="BF79" s="341"/>
      <c r="BG79" s="341"/>
      <c r="BH79" s="341"/>
      <c r="BI79" s="341"/>
      <c r="BJ79" s="341"/>
      <c r="BK79" s="341"/>
    </row>
    <row r="80" spans="1:63" ht="13.5">
      <c r="A80" s="341"/>
      <c r="B80" s="426"/>
      <c r="C80" s="341"/>
      <c r="D80" s="428"/>
      <c r="E80" s="428"/>
      <c r="F80" s="429"/>
      <c r="G80" s="430"/>
      <c r="H80" s="430"/>
      <c r="I80" s="431"/>
      <c r="J80" s="432"/>
      <c r="K80" s="431"/>
      <c r="L80" s="431"/>
      <c r="M80" s="431"/>
      <c r="N80" s="341"/>
      <c r="O80" s="431"/>
      <c r="P80" s="341"/>
      <c r="Q80" s="431"/>
      <c r="R80" s="431"/>
      <c r="S80" s="431"/>
      <c r="T80" s="431"/>
      <c r="U80" s="431"/>
      <c r="V80" s="431"/>
      <c r="W80" s="431"/>
      <c r="X80" s="431"/>
      <c r="Y80" s="431"/>
      <c r="Z80" s="431"/>
      <c r="AA80" s="431"/>
      <c r="AB80" s="431"/>
      <c r="AC80" s="430"/>
      <c r="AD80" s="431"/>
      <c r="AE80" s="431"/>
      <c r="AF80" s="347"/>
      <c r="AG80" s="347"/>
      <c r="AH80" s="347"/>
      <c r="AI80" s="347"/>
      <c r="AJ80" s="347"/>
      <c r="AK80" s="347"/>
      <c r="AL80" s="347"/>
      <c r="AM80" s="347"/>
      <c r="AN80" s="347"/>
      <c r="AO80" s="343"/>
      <c r="AP80" s="343"/>
      <c r="AQ80" s="343"/>
      <c r="AR80" s="349"/>
      <c r="AS80" s="345"/>
      <c r="AT80" s="345"/>
      <c r="AU80" s="345"/>
      <c r="AV80" s="341"/>
      <c r="AW80" s="341"/>
      <c r="AX80" s="341"/>
      <c r="AY80" s="341"/>
      <c r="AZ80" s="341"/>
      <c r="BA80" s="341"/>
      <c r="BB80" s="341"/>
      <c r="BC80" s="341"/>
      <c r="BD80" s="341"/>
      <c r="BE80" s="341"/>
      <c r="BF80" s="341"/>
      <c r="BG80" s="341"/>
      <c r="BH80" s="341"/>
      <c r="BI80" s="341"/>
      <c r="BJ80" s="341"/>
      <c r="BK80" s="341"/>
    </row>
    <row r="81" spans="1:63" ht="13.5">
      <c r="A81" s="341"/>
      <c r="B81" s="426"/>
      <c r="C81" s="341"/>
      <c r="D81" s="428"/>
      <c r="E81" s="428"/>
      <c r="F81" s="429"/>
      <c r="G81" s="430"/>
      <c r="H81" s="430"/>
      <c r="I81" s="431"/>
      <c r="J81" s="432"/>
      <c r="K81" s="431"/>
      <c r="L81" s="431"/>
      <c r="M81" s="431"/>
      <c r="N81" s="341"/>
      <c r="O81" s="431"/>
      <c r="P81" s="341"/>
      <c r="Q81" s="431"/>
      <c r="R81" s="431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0"/>
      <c r="AD81" s="431"/>
      <c r="AE81" s="431"/>
      <c r="AF81" s="347"/>
      <c r="AG81" s="347"/>
      <c r="AH81" s="347"/>
      <c r="AI81" s="347"/>
      <c r="AJ81" s="347"/>
      <c r="AK81" s="347"/>
      <c r="AL81" s="347"/>
      <c r="AM81" s="347"/>
      <c r="AN81" s="347"/>
      <c r="AO81" s="343"/>
      <c r="AP81" s="343"/>
      <c r="AQ81" s="343"/>
      <c r="AR81" s="349"/>
      <c r="AS81" s="345"/>
      <c r="AT81" s="345"/>
      <c r="AU81" s="345"/>
      <c r="AV81" s="341"/>
      <c r="AW81" s="341"/>
      <c r="AX81" s="341"/>
      <c r="AY81" s="341"/>
      <c r="AZ81" s="341"/>
      <c r="BA81" s="341"/>
      <c r="BB81" s="341"/>
      <c r="BC81" s="341"/>
      <c r="BD81" s="341"/>
      <c r="BE81" s="341"/>
      <c r="BF81" s="341"/>
      <c r="BG81" s="341"/>
      <c r="BH81" s="341"/>
      <c r="BI81" s="341"/>
      <c r="BJ81" s="341"/>
      <c r="BK81" s="341"/>
    </row>
    <row r="82" spans="1:63" ht="13.5">
      <c r="A82" s="341"/>
      <c r="B82" s="426"/>
      <c r="C82" s="341"/>
      <c r="D82" s="428"/>
      <c r="E82" s="428"/>
      <c r="F82" s="429"/>
      <c r="G82" s="430"/>
      <c r="H82" s="430"/>
      <c r="I82" s="431"/>
      <c r="J82" s="432"/>
      <c r="K82" s="431"/>
      <c r="L82" s="431"/>
      <c r="M82" s="431"/>
      <c r="N82" s="341"/>
      <c r="O82" s="431"/>
      <c r="P82" s="341"/>
      <c r="Q82" s="431"/>
      <c r="R82" s="431"/>
      <c r="S82" s="431"/>
      <c r="T82" s="431"/>
      <c r="U82" s="431"/>
      <c r="V82" s="431"/>
      <c r="W82" s="431"/>
      <c r="X82" s="431"/>
      <c r="Y82" s="431"/>
      <c r="Z82" s="431"/>
      <c r="AA82" s="431"/>
      <c r="AB82" s="431"/>
      <c r="AC82" s="430"/>
      <c r="AD82" s="431"/>
      <c r="AE82" s="431"/>
      <c r="AF82" s="347"/>
      <c r="AG82" s="347"/>
      <c r="AH82" s="347"/>
      <c r="AI82" s="347"/>
      <c r="AJ82" s="347"/>
      <c r="AK82" s="347"/>
      <c r="AL82" s="347"/>
      <c r="AM82" s="347"/>
      <c r="AN82" s="347"/>
      <c r="AO82" s="343"/>
      <c r="AP82" s="343"/>
      <c r="AQ82" s="343"/>
      <c r="AR82" s="349"/>
      <c r="AS82" s="345"/>
      <c r="AT82" s="345"/>
      <c r="AU82" s="345"/>
      <c r="AV82" s="341"/>
      <c r="AW82" s="341"/>
      <c r="AX82" s="341"/>
      <c r="AY82" s="341"/>
      <c r="AZ82" s="341"/>
      <c r="BA82" s="341"/>
      <c r="BB82" s="341"/>
      <c r="BC82" s="341"/>
      <c r="BD82" s="341"/>
      <c r="BE82" s="341"/>
      <c r="BF82" s="341"/>
      <c r="BG82" s="341"/>
      <c r="BH82" s="341"/>
      <c r="BI82" s="341"/>
      <c r="BJ82" s="341"/>
      <c r="BK82" s="341"/>
    </row>
    <row r="83" spans="1:63" ht="13.5">
      <c r="A83" s="341"/>
      <c r="B83" s="426"/>
      <c r="C83" s="341"/>
      <c r="D83" s="428"/>
      <c r="E83" s="428"/>
      <c r="F83" s="429"/>
      <c r="G83" s="430"/>
      <c r="H83" s="430"/>
      <c r="I83" s="431"/>
      <c r="J83" s="432"/>
      <c r="K83" s="431"/>
      <c r="L83" s="431"/>
      <c r="M83" s="431"/>
      <c r="N83" s="341"/>
      <c r="O83" s="431"/>
      <c r="P83" s="341"/>
      <c r="Q83" s="431"/>
      <c r="R83" s="431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0"/>
      <c r="AD83" s="431"/>
      <c r="AE83" s="431"/>
      <c r="AF83" s="347"/>
      <c r="AG83" s="347"/>
      <c r="AH83" s="347"/>
      <c r="AI83" s="347"/>
      <c r="AJ83" s="347"/>
      <c r="AK83" s="347"/>
      <c r="AL83" s="347"/>
      <c r="AM83" s="347"/>
      <c r="AN83" s="347"/>
      <c r="AO83" s="343"/>
      <c r="AP83" s="343"/>
      <c r="AQ83" s="343"/>
      <c r="AR83" s="349"/>
      <c r="AS83" s="345"/>
      <c r="AT83" s="345"/>
      <c r="AU83" s="345"/>
      <c r="AV83" s="341"/>
      <c r="AW83" s="341"/>
      <c r="AX83" s="341"/>
      <c r="AY83" s="341"/>
      <c r="AZ83" s="341"/>
      <c r="BA83" s="341"/>
      <c r="BB83" s="341"/>
      <c r="BC83" s="341"/>
      <c r="BD83" s="341"/>
      <c r="BE83" s="341"/>
      <c r="BF83" s="341"/>
      <c r="BG83" s="341"/>
      <c r="BH83" s="341"/>
      <c r="BI83" s="341"/>
      <c r="BJ83" s="341"/>
      <c r="BK83" s="341"/>
    </row>
    <row r="84" spans="1:63" ht="13.5">
      <c r="A84" s="341"/>
      <c r="B84" s="426"/>
      <c r="C84" s="341"/>
      <c r="D84" s="428"/>
      <c r="E84" s="428"/>
      <c r="F84" s="429"/>
      <c r="G84" s="430"/>
      <c r="H84" s="430"/>
      <c r="I84" s="431"/>
      <c r="J84" s="432"/>
      <c r="K84" s="431"/>
      <c r="L84" s="431"/>
      <c r="M84" s="431"/>
      <c r="N84" s="341"/>
      <c r="O84" s="431"/>
      <c r="P84" s="341"/>
      <c r="Q84" s="431"/>
      <c r="R84" s="431"/>
      <c r="S84" s="431"/>
      <c r="T84" s="431"/>
      <c r="U84" s="431"/>
      <c r="V84" s="431"/>
      <c r="W84" s="431"/>
      <c r="X84" s="431"/>
      <c r="Y84" s="431"/>
      <c r="Z84" s="431"/>
      <c r="AA84" s="431"/>
      <c r="AB84" s="431"/>
      <c r="AC84" s="430"/>
      <c r="AD84" s="431"/>
      <c r="AE84" s="431"/>
      <c r="AF84" s="347"/>
      <c r="AG84" s="347"/>
      <c r="AH84" s="347"/>
      <c r="AI84" s="347"/>
      <c r="AJ84" s="347"/>
      <c r="AK84" s="347"/>
      <c r="AL84" s="347"/>
      <c r="AM84" s="347"/>
      <c r="AN84" s="347"/>
      <c r="AO84" s="343"/>
      <c r="AP84" s="343"/>
      <c r="AQ84" s="343"/>
      <c r="AR84" s="349"/>
      <c r="AS84" s="345"/>
      <c r="AT84" s="345"/>
      <c r="AU84" s="345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</row>
    <row r="85" spans="1:63" ht="13.5">
      <c r="A85" s="341"/>
      <c r="B85" s="426"/>
      <c r="C85" s="341"/>
      <c r="D85" s="428"/>
      <c r="E85" s="428"/>
      <c r="F85" s="429"/>
      <c r="G85" s="430"/>
      <c r="H85" s="430"/>
      <c r="I85" s="431"/>
      <c r="J85" s="432"/>
      <c r="K85" s="431"/>
      <c r="L85" s="431"/>
      <c r="M85" s="431"/>
      <c r="N85" s="341"/>
      <c r="O85" s="431"/>
      <c r="P85" s="341"/>
      <c r="Q85" s="431"/>
      <c r="R85" s="43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0"/>
      <c r="AD85" s="431"/>
      <c r="AE85" s="431"/>
      <c r="AF85" s="347"/>
      <c r="AG85" s="347"/>
      <c r="AH85" s="347"/>
      <c r="AI85" s="347"/>
      <c r="AJ85" s="347"/>
      <c r="AK85" s="347"/>
      <c r="AL85" s="347"/>
      <c r="AM85" s="347"/>
      <c r="AN85" s="347"/>
      <c r="AO85" s="343"/>
      <c r="AP85" s="343"/>
      <c r="AQ85" s="343"/>
      <c r="AR85" s="349"/>
      <c r="AS85" s="345"/>
      <c r="AT85" s="345"/>
      <c r="AU85" s="345"/>
      <c r="AV85" s="341"/>
      <c r="AW85" s="341"/>
      <c r="AX85" s="341"/>
      <c r="AY85" s="341"/>
      <c r="AZ85" s="341"/>
      <c r="BA85" s="341"/>
      <c r="BB85" s="341"/>
      <c r="BC85" s="341"/>
      <c r="BD85" s="341"/>
      <c r="BE85" s="341"/>
      <c r="BF85" s="341"/>
      <c r="BG85" s="341"/>
      <c r="BH85" s="341"/>
      <c r="BI85" s="341"/>
      <c r="BJ85" s="341"/>
      <c r="BK85" s="341"/>
    </row>
    <row r="86" spans="1:63" ht="13.5">
      <c r="A86" s="341"/>
      <c r="B86" s="426"/>
      <c r="C86" s="341"/>
      <c r="D86" s="428"/>
      <c r="E86" s="428"/>
      <c r="F86" s="429"/>
      <c r="G86" s="430"/>
      <c r="H86" s="430"/>
      <c r="I86" s="431"/>
      <c r="J86" s="432"/>
      <c r="K86" s="431"/>
      <c r="L86" s="431"/>
      <c r="M86" s="431"/>
      <c r="N86" s="341"/>
      <c r="O86" s="431"/>
      <c r="P86" s="341"/>
      <c r="Q86" s="431"/>
      <c r="R86" s="431"/>
      <c r="S86" s="431"/>
      <c r="T86" s="431"/>
      <c r="U86" s="431"/>
      <c r="V86" s="431"/>
      <c r="W86" s="431"/>
      <c r="X86" s="431"/>
      <c r="Y86" s="431"/>
      <c r="Z86" s="431"/>
      <c r="AA86" s="431"/>
      <c r="AB86" s="431"/>
      <c r="AC86" s="430"/>
      <c r="AD86" s="431"/>
      <c r="AE86" s="431"/>
      <c r="AF86" s="347"/>
      <c r="AG86" s="347"/>
      <c r="AH86" s="347"/>
      <c r="AI86" s="347"/>
      <c r="AJ86" s="347"/>
      <c r="AK86" s="347"/>
      <c r="AL86" s="347"/>
      <c r="AM86" s="347"/>
      <c r="AN86" s="347"/>
      <c r="AO86" s="343"/>
      <c r="AP86" s="343"/>
      <c r="AQ86" s="343"/>
      <c r="AR86" s="349"/>
      <c r="AS86" s="345"/>
      <c r="AT86" s="345"/>
      <c r="AU86" s="345"/>
      <c r="AV86" s="341"/>
      <c r="AW86" s="341"/>
      <c r="AX86" s="341"/>
      <c r="AY86" s="341"/>
      <c r="AZ86" s="341"/>
      <c r="BA86" s="341"/>
      <c r="BB86" s="341"/>
      <c r="BC86" s="341"/>
      <c r="BD86" s="341"/>
      <c r="BE86" s="341"/>
      <c r="BF86" s="341"/>
      <c r="BG86" s="341"/>
      <c r="BH86" s="341"/>
      <c r="BI86" s="341"/>
      <c r="BJ86" s="341"/>
      <c r="BK86" s="341"/>
    </row>
    <row r="87" spans="1:63" ht="13.5">
      <c r="A87" s="341"/>
      <c r="B87" s="426"/>
      <c r="C87" s="341"/>
      <c r="D87" s="428"/>
      <c r="E87" s="428"/>
      <c r="F87" s="429"/>
      <c r="G87" s="430"/>
      <c r="H87" s="430"/>
      <c r="I87" s="431"/>
      <c r="J87" s="432"/>
      <c r="K87" s="431"/>
      <c r="L87" s="431"/>
      <c r="M87" s="431"/>
      <c r="N87" s="341"/>
      <c r="O87" s="431"/>
      <c r="P87" s="341"/>
      <c r="Q87" s="431"/>
      <c r="R87" s="43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0"/>
      <c r="AD87" s="431"/>
      <c r="AE87" s="431"/>
      <c r="AF87" s="347"/>
      <c r="AG87" s="347"/>
      <c r="AH87" s="347"/>
      <c r="AI87" s="347"/>
      <c r="AJ87" s="347"/>
      <c r="AK87" s="347"/>
      <c r="AL87" s="347"/>
      <c r="AM87" s="347"/>
      <c r="AN87" s="347"/>
      <c r="AO87" s="343"/>
      <c r="AP87" s="343"/>
      <c r="AQ87" s="343"/>
      <c r="AR87" s="349"/>
      <c r="AS87" s="345"/>
      <c r="AT87" s="345"/>
      <c r="AU87" s="345"/>
      <c r="AV87" s="341"/>
      <c r="AW87" s="341"/>
      <c r="AX87" s="341"/>
      <c r="AY87" s="341"/>
      <c r="AZ87" s="341"/>
      <c r="BA87" s="341"/>
      <c r="BB87" s="341"/>
      <c r="BC87" s="341"/>
      <c r="BD87" s="341"/>
      <c r="BE87" s="341"/>
      <c r="BF87" s="341"/>
      <c r="BG87" s="341"/>
      <c r="BH87" s="341"/>
      <c r="BI87" s="341"/>
      <c r="BJ87" s="341"/>
      <c r="BK87" s="341"/>
    </row>
    <row r="88" spans="1:63" ht="13.5">
      <c r="A88" s="341"/>
      <c r="B88" s="426"/>
      <c r="C88" s="341"/>
      <c r="D88" s="428"/>
      <c r="E88" s="428"/>
      <c r="F88" s="429"/>
      <c r="G88" s="430"/>
      <c r="H88" s="430"/>
      <c r="I88" s="431"/>
      <c r="J88" s="432"/>
      <c r="K88" s="431"/>
      <c r="L88" s="431"/>
      <c r="M88" s="431"/>
      <c r="N88" s="341"/>
      <c r="O88" s="431"/>
      <c r="P88" s="341"/>
      <c r="Q88" s="431"/>
      <c r="R88" s="431"/>
      <c r="S88" s="431"/>
      <c r="T88" s="431"/>
      <c r="U88" s="431"/>
      <c r="V88" s="431"/>
      <c r="W88" s="431"/>
      <c r="X88" s="431"/>
      <c r="Y88" s="431"/>
      <c r="Z88" s="431"/>
      <c r="AA88" s="431"/>
      <c r="AB88" s="431"/>
      <c r="AC88" s="430"/>
      <c r="AD88" s="431"/>
      <c r="AE88" s="431"/>
      <c r="AF88" s="347"/>
      <c r="AG88" s="347"/>
      <c r="AH88" s="347"/>
      <c r="AI88" s="347"/>
      <c r="AJ88" s="347"/>
      <c r="AK88" s="347"/>
      <c r="AL88" s="347"/>
      <c r="AM88" s="347"/>
      <c r="AN88" s="347"/>
      <c r="AO88" s="343"/>
      <c r="AP88" s="343"/>
      <c r="AQ88" s="343"/>
      <c r="AR88" s="349"/>
      <c r="AS88" s="345"/>
      <c r="AT88" s="345"/>
      <c r="AU88" s="345"/>
      <c r="AV88" s="341"/>
      <c r="AW88" s="341"/>
      <c r="AX88" s="341"/>
      <c r="AY88" s="341"/>
      <c r="AZ88" s="341"/>
      <c r="BA88" s="341"/>
      <c r="BB88" s="341"/>
      <c r="BC88" s="341"/>
      <c r="BD88" s="341"/>
      <c r="BE88" s="341"/>
      <c r="BF88" s="341"/>
      <c r="BG88" s="341"/>
      <c r="BH88" s="341"/>
      <c r="BI88" s="341"/>
      <c r="BJ88" s="341"/>
      <c r="BK88" s="341"/>
    </row>
    <row r="89" spans="1:63" ht="13.5">
      <c r="A89" s="341"/>
      <c r="B89" s="426"/>
      <c r="C89" s="341"/>
      <c r="D89" s="428"/>
      <c r="E89" s="428"/>
      <c r="F89" s="429"/>
      <c r="G89" s="430"/>
      <c r="H89" s="430"/>
      <c r="I89" s="431"/>
      <c r="J89" s="432"/>
      <c r="K89" s="431"/>
      <c r="L89" s="431"/>
      <c r="M89" s="431"/>
      <c r="N89" s="341"/>
      <c r="O89" s="431"/>
      <c r="P89" s="341"/>
      <c r="Q89" s="431"/>
      <c r="R89" s="43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0"/>
      <c r="AD89" s="431"/>
      <c r="AE89" s="431"/>
      <c r="AF89" s="347"/>
      <c r="AG89" s="347"/>
      <c r="AH89" s="347"/>
      <c r="AI89" s="347"/>
      <c r="AJ89" s="347"/>
      <c r="AK89" s="347"/>
      <c r="AL89" s="347"/>
      <c r="AM89" s="347"/>
      <c r="AN89" s="347"/>
      <c r="AO89" s="343"/>
      <c r="AP89" s="343"/>
      <c r="AQ89" s="343"/>
      <c r="AR89" s="349"/>
      <c r="AS89" s="345"/>
      <c r="AT89" s="345"/>
      <c r="AU89" s="345"/>
      <c r="AV89" s="341"/>
      <c r="AW89" s="341"/>
      <c r="AX89" s="341"/>
      <c r="AY89" s="341"/>
      <c r="AZ89" s="341"/>
      <c r="BA89" s="341"/>
      <c r="BB89" s="341"/>
      <c r="BC89" s="341"/>
      <c r="BD89" s="341"/>
      <c r="BE89" s="341"/>
      <c r="BF89" s="341"/>
      <c r="BG89" s="341"/>
      <c r="BH89" s="341"/>
      <c r="BI89" s="341"/>
      <c r="BJ89" s="341"/>
      <c r="BK89" s="341"/>
    </row>
    <row r="90" spans="1:63" ht="13.5">
      <c r="A90" s="341"/>
      <c r="B90" s="426"/>
      <c r="C90" s="341"/>
      <c r="D90" s="428"/>
      <c r="E90" s="428"/>
      <c r="F90" s="429"/>
      <c r="G90" s="430"/>
      <c r="H90" s="430"/>
      <c r="I90" s="431"/>
      <c r="J90" s="432"/>
      <c r="K90" s="431"/>
      <c r="L90" s="431"/>
      <c r="M90" s="431"/>
      <c r="N90" s="341"/>
      <c r="O90" s="431"/>
      <c r="P90" s="341"/>
      <c r="Q90" s="431"/>
      <c r="R90" s="431"/>
      <c r="S90" s="431"/>
      <c r="T90" s="431"/>
      <c r="U90" s="431"/>
      <c r="V90" s="431"/>
      <c r="W90" s="431"/>
      <c r="X90" s="431"/>
      <c r="Y90" s="431"/>
      <c r="Z90" s="431"/>
      <c r="AA90" s="431"/>
      <c r="AB90" s="431"/>
      <c r="AC90" s="430"/>
      <c r="AD90" s="431"/>
      <c r="AE90" s="431"/>
      <c r="AF90" s="347"/>
      <c r="AG90" s="347"/>
      <c r="AH90" s="347"/>
      <c r="AI90" s="347"/>
      <c r="AJ90" s="347"/>
      <c r="AK90" s="347"/>
      <c r="AL90" s="347"/>
      <c r="AM90" s="347"/>
      <c r="AN90" s="347"/>
      <c r="AO90" s="343"/>
      <c r="AP90" s="343"/>
      <c r="AQ90" s="343"/>
      <c r="AR90" s="349"/>
      <c r="AS90" s="345"/>
      <c r="AT90" s="345"/>
      <c r="AU90" s="345"/>
      <c r="AV90" s="341"/>
      <c r="AW90" s="341"/>
      <c r="AX90" s="341"/>
      <c r="AY90" s="341"/>
      <c r="AZ90" s="341"/>
      <c r="BA90" s="341"/>
      <c r="BB90" s="341"/>
      <c r="BC90" s="341"/>
      <c r="BD90" s="341"/>
      <c r="BE90" s="341"/>
      <c r="BF90" s="341"/>
      <c r="BG90" s="341"/>
      <c r="BH90" s="341"/>
      <c r="BI90" s="341"/>
      <c r="BJ90" s="341"/>
      <c r="BK90" s="341"/>
    </row>
    <row r="91" spans="1:63" ht="13.5">
      <c r="A91" s="341"/>
      <c r="B91" s="426"/>
      <c r="C91" s="341"/>
      <c r="D91" s="428"/>
      <c r="E91" s="428"/>
      <c r="F91" s="429"/>
      <c r="G91" s="430"/>
      <c r="H91" s="430"/>
      <c r="I91" s="431"/>
      <c r="J91" s="432"/>
      <c r="K91" s="431"/>
      <c r="L91" s="431"/>
      <c r="M91" s="431"/>
      <c r="N91" s="341"/>
      <c r="O91" s="431"/>
      <c r="P91" s="341"/>
      <c r="Q91" s="431"/>
      <c r="R91" s="43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0"/>
      <c r="AD91" s="431"/>
      <c r="AE91" s="431"/>
      <c r="AF91" s="347"/>
      <c r="AG91" s="347"/>
      <c r="AH91" s="347"/>
      <c r="AI91" s="347"/>
      <c r="AJ91" s="347"/>
      <c r="AK91" s="347"/>
      <c r="AL91" s="347"/>
      <c r="AM91" s="347"/>
      <c r="AN91" s="347"/>
      <c r="AO91" s="343"/>
      <c r="AP91" s="343"/>
      <c r="AQ91" s="343"/>
      <c r="AR91" s="349"/>
      <c r="AS91" s="345"/>
      <c r="AT91" s="345"/>
      <c r="AU91" s="345"/>
      <c r="AV91" s="341"/>
      <c r="AW91" s="341"/>
      <c r="AX91" s="341"/>
      <c r="AY91" s="341"/>
      <c r="AZ91" s="341"/>
      <c r="BA91" s="341"/>
      <c r="BB91" s="341"/>
      <c r="BC91" s="341"/>
      <c r="BD91" s="341"/>
      <c r="BE91" s="341"/>
      <c r="BF91" s="341"/>
      <c r="BG91" s="341"/>
      <c r="BH91" s="341"/>
      <c r="BI91" s="341"/>
      <c r="BJ91" s="341"/>
      <c r="BK91" s="341"/>
    </row>
    <row r="92" spans="1:63" ht="13.5">
      <c r="A92" s="341"/>
      <c r="B92" s="426"/>
      <c r="C92" s="341"/>
      <c r="D92" s="428"/>
      <c r="E92" s="428"/>
      <c r="F92" s="429"/>
      <c r="G92" s="430"/>
      <c r="H92" s="430"/>
      <c r="I92" s="431"/>
      <c r="J92" s="432"/>
      <c r="K92" s="431"/>
      <c r="L92" s="431"/>
      <c r="M92" s="431"/>
      <c r="N92" s="341"/>
      <c r="O92" s="431"/>
      <c r="P92" s="341"/>
      <c r="Q92" s="431"/>
      <c r="R92" s="431"/>
      <c r="S92" s="431"/>
      <c r="T92" s="431"/>
      <c r="U92" s="431"/>
      <c r="V92" s="431"/>
      <c r="W92" s="431"/>
      <c r="X92" s="431"/>
      <c r="Y92" s="431"/>
      <c r="Z92" s="431"/>
      <c r="AA92" s="431"/>
      <c r="AB92" s="431"/>
      <c r="AC92" s="430"/>
      <c r="AD92" s="431"/>
      <c r="AE92" s="431"/>
      <c r="AF92" s="347"/>
      <c r="AG92" s="347"/>
      <c r="AH92" s="347"/>
      <c r="AI92" s="347"/>
      <c r="AJ92" s="347"/>
      <c r="AK92" s="347"/>
      <c r="AL92" s="347"/>
      <c r="AM92" s="347"/>
      <c r="AN92" s="347"/>
      <c r="AO92" s="343"/>
      <c r="AP92" s="343"/>
      <c r="AQ92" s="343"/>
      <c r="AR92" s="349"/>
      <c r="AS92" s="345"/>
      <c r="AT92" s="345"/>
      <c r="AU92" s="345"/>
      <c r="AV92" s="341"/>
      <c r="AW92" s="341"/>
      <c r="AX92" s="341"/>
      <c r="AY92" s="341"/>
      <c r="AZ92" s="341"/>
      <c r="BA92" s="341"/>
      <c r="BB92" s="341"/>
      <c r="BC92" s="341"/>
      <c r="BD92" s="341"/>
      <c r="BE92" s="341"/>
      <c r="BF92" s="341"/>
      <c r="BG92" s="341"/>
      <c r="BH92" s="341"/>
      <c r="BI92" s="341"/>
      <c r="BJ92" s="341"/>
      <c r="BK92" s="341"/>
    </row>
    <row r="93" spans="1:63" ht="13.5">
      <c r="A93" s="341"/>
      <c r="B93" s="426"/>
      <c r="C93" s="341"/>
      <c r="D93" s="428"/>
      <c r="E93" s="428"/>
      <c r="F93" s="429"/>
      <c r="G93" s="430"/>
      <c r="H93" s="430"/>
      <c r="I93" s="431"/>
      <c r="J93" s="432"/>
      <c r="K93" s="431"/>
      <c r="L93" s="431"/>
      <c r="M93" s="431"/>
      <c r="N93" s="341"/>
      <c r="O93" s="431"/>
      <c r="P93" s="341"/>
      <c r="Q93" s="431"/>
      <c r="R93" s="431"/>
      <c r="S93" s="431"/>
      <c r="T93" s="431"/>
      <c r="U93" s="431"/>
      <c r="V93" s="431"/>
      <c r="W93" s="431"/>
      <c r="X93" s="431"/>
      <c r="Y93" s="431"/>
      <c r="Z93" s="431"/>
      <c r="AA93" s="431"/>
      <c r="AB93" s="431"/>
      <c r="AC93" s="430"/>
      <c r="AD93" s="431"/>
      <c r="AE93" s="431"/>
      <c r="AF93" s="347"/>
      <c r="AG93" s="347"/>
      <c r="AH93" s="347"/>
      <c r="AI93" s="347"/>
      <c r="AJ93" s="347"/>
      <c r="AK93" s="347"/>
      <c r="AL93" s="347"/>
      <c r="AM93" s="347"/>
      <c r="AN93" s="347"/>
      <c r="AO93" s="343"/>
      <c r="AP93" s="343"/>
      <c r="AQ93" s="343"/>
      <c r="AR93" s="349"/>
      <c r="AS93" s="345"/>
      <c r="AT93" s="345"/>
      <c r="AU93" s="345"/>
      <c r="AV93" s="341"/>
      <c r="AW93" s="341"/>
      <c r="AX93" s="341"/>
      <c r="AY93" s="341"/>
      <c r="AZ93" s="341"/>
      <c r="BA93" s="341"/>
      <c r="BB93" s="341"/>
      <c r="BC93" s="341"/>
      <c r="BD93" s="341"/>
      <c r="BE93" s="341"/>
      <c r="BF93" s="341"/>
      <c r="BG93" s="341"/>
      <c r="BH93" s="341"/>
      <c r="BI93" s="341"/>
      <c r="BJ93" s="341"/>
      <c r="BK93" s="341"/>
    </row>
    <row r="94" spans="1:63" ht="13.5">
      <c r="A94" s="341"/>
      <c r="B94" s="426"/>
      <c r="C94" s="341"/>
      <c r="D94" s="428"/>
      <c r="E94" s="428"/>
      <c r="F94" s="429"/>
      <c r="G94" s="430"/>
      <c r="H94" s="430"/>
      <c r="I94" s="431"/>
      <c r="J94" s="432"/>
      <c r="K94" s="431"/>
      <c r="L94" s="431"/>
      <c r="M94" s="431"/>
      <c r="N94" s="341"/>
      <c r="O94" s="431"/>
      <c r="P94" s="341"/>
      <c r="Q94" s="431"/>
      <c r="R94" s="431"/>
      <c r="S94" s="431"/>
      <c r="T94" s="431"/>
      <c r="U94" s="431"/>
      <c r="V94" s="431"/>
      <c r="W94" s="431"/>
      <c r="X94" s="431"/>
      <c r="Y94" s="431"/>
      <c r="Z94" s="431"/>
      <c r="AA94" s="431"/>
      <c r="AB94" s="431"/>
      <c r="AC94" s="430"/>
      <c r="AD94" s="431"/>
      <c r="AE94" s="431"/>
      <c r="AF94" s="347"/>
      <c r="AG94" s="347"/>
      <c r="AH94" s="347"/>
      <c r="AI94" s="347"/>
      <c r="AJ94" s="347"/>
      <c r="AK94" s="347"/>
      <c r="AL94" s="347"/>
      <c r="AM94" s="347"/>
      <c r="AN94" s="347"/>
      <c r="AO94" s="343"/>
      <c r="AP94" s="343"/>
      <c r="AQ94" s="343"/>
      <c r="AR94" s="349"/>
      <c r="AS94" s="345"/>
      <c r="AT94" s="345"/>
      <c r="AU94" s="345"/>
      <c r="AV94" s="341"/>
      <c r="AW94" s="341"/>
      <c r="AX94" s="341"/>
      <c r="AY94" s="341"/>
      <c r="AZ94" s="341"/>
      <c r="BA94" s="341"/>
      <c r="BB94" s="341"/>
      <c r="BC94" s="341"/>
      <c r="BD94" s="341"/>
      <c r="BE94" s="341"/>
      <c r="BF94" s="341"/>
      <c r="BG94" s="341"/>
      <c r="BH94" s="341"/>
      <c r="BI94" s="341"/>
      <c r="BJ94" s="341"/>
      <c r="BK94" s="341"/>
    </row>
    <row r="95" spans="1:63" ht="13.5">
      <c r="A95" s="341"/>
      <c r="B95" s="426"/>
      <c r="C95" s="341"/>
      <c r="D95" s="428"/>
      <c r="E95" s="428"/>
      <c r="F95" s="429"/>
      <c r="G95" s="430"/>
      <c r="H95" s="430"/>
      <c r="I95" s="431"/>
      <c r="J95" s="432"/>
      <c r="K95" s="431"/>
      <c r="L95" s="431"/>
      <c r="M95" s="431"/>
      <c r="N95" s="341"/>
      <c r="O95" s="431"/>
      <c r="P95" s="341"/>
      <c r="Q95" s="431"/>
      <c r="R95" s="43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0"/>
      <c r="AD95" s="431"/>
      <c r="AE95" s="431"/>
      <c r="AF95" s="347"/>
      <c r="AG95" s="347"/>
      <c r="AH95" s="347"/>
      <c r="AI95" s="347"/>
      <c r="AJ95" s="347"/>
      <c r="AK95" s="347"/>
      <c r="AL95" s="347"/>
      <c r="AM95" s="347"/>
      <c r="AN95" s="347"/>
      <c r="AO95" s="343"/>
      <c r="AP95" s="343"/>
      <c r="AQ95" s="343"/>
      <c r="AR95" s="349"/>
      <c r="AS95" s="345"/>
      <c r="AT95" s="345"/>
      <c r="AU95" s="345"/>
      <c r="AV95" s="341"/>
      <c r="AW95" s="341"/>
      <c r="AX95" s="341"/>
      <c r="AY95" s="341"/>
      <c r="AZ95" s="341"/>
      <c r="BA95" s="341"/>
      <c r="BB95" s="341"/>
      <c r="BC95" s="341"/>
      <c r="BD95" s="341"/>
      <c r="BE95" s="341"/>
      <c r="BF95" s="341"/>
      <c r="BG95" s="341"/>
      <c r="BH95" s="341"/>
      <c r="BI95" s="341"/>
      <c r="BJ95" s="341"/>
      <c r="BK95" s="341"/>
    </row>
    <row r="96" spans="1:63" ht="13.5">
      <c r="A96" s="341"/>
      <c r="B96" s="426"/>
      <c r="C96" s="341"/>
      <c r="D96" s="428"/>
      <c r="E96" s="428"/>
      <c r="F96" s="429"/>
      <c r="G96" s="430"/>
      <c r="H96" s="430"/>
      <c r="I96" s="431"/>
      <c r="J96" s="432"/>
      <c r="K96" s="431"/>
      <c r="L96" s="431"/>
      <c r="M96" s="431"/>
      <c r="N96" s="341"/>
      <c r="O96" s="431"/>
      <c r="P96" s="34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0"/>
      <c r="AD96" s="431"/>
      <c r="AE96" s="431"/>
      <c r="AF96" s="347"/>
      <c r="AG96" s="347"/>
      <c r="AH96" s="347"/>
      <c r="AI96" s="347"/>
      <c r="AJ96" s="347"/>
      <c r="AK96" s="347"/>
      <c r="AL96" s="347"/>
      <c r="AM96" s="347"/>
      <c r="AN96" s="347"/>
      <c r="AO96" s="343"/>
      <c r="AP96" s="343"/>
      <c r="AQ96" s="343"/>
      <c r="AR96" s="349"/>
      <c r="AS96" s="345"/>
      <c r="AT96" s="345"/>
      <c r="AU96" s="345"/>
      <c r="AV96" s="341"/>
      <c r="AW96" s="341"/>
      <c r="AX96" s="341"/>
      <c r="AY96" s="341"/>
      <c r="AZ96" s="341"/>
      <c r="BA96" s="341"/>
      <c r="BB96" s="341"/>
      <c r="BC96" s="341"/>
      <c r="BD96" s="341"/>
      <c r="BE96" s="341"/>
      <c r="BF96" s="341"/>
      <c r="BG96" s="341"/>
      <c r="BH96" s="341"/>
      <c r="BI96" s="341"/>
      <c r="BJ96" s="341"/>
      <c r="BK96" s="341"/>
    </row>
    <row r="97" spans="1:63" ht="13.5">
      <c r="A97" s="341"/>
      <c r="B97" s="426"/>
      <c r="C97" s="341"/>
      <c r="D97" s="428"/>
      <c r="E97" s="428"/>
      <c r="F97" s="429"/>
      <c r="G97" s="430"/>
      <c r="H97" s="430"/>
      <c r="I97" s="431"/>
      <c r="J97" s="432"/>
      <c r="K97" s="431"/>
      <c r="L97" s="431"/>
      <c r="M97" s="431"/>
      <c r="N97" s="341"/>
      <c r="O97" s="431"/>
      <c r="P97" s="341"/>
      <c r="Q97" s="431"/>
      <c r="R97" s="43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0"/>
      <c r="AD97" s="431"/>
      <c r="AE97" s="431"/>
      <c r="AF97" s="347"/>
      <c r="AG97" s="347"/>
      <c r="AH97" s="347"/>
      <c r="AI97" s="347"/>
      <c r="AJ97" s="347"/>
      <c r="AK97" s="347"/>
      <c r="AL97" s="347"/>
      <c r="AM97" s="347"/>
      <c r="AN97" s="347"/>
      <c r="AO97" s="343"/>
      <c r="AP97" s="343"/>
      <c r="AQ97" s="343"/>
      <c r="AR97" s="349"/>
      <c r="AS97" s="345"/>
      <c r="AT97" s="345"/>
      <c r="AU97" s="345"/>
      <c r="AV97" s="341"/>
      <c r="AW97" s="341"/>
      <c r="AX97" s="341"/>
      <c r="AY97" s="341"/>
      <c r="AZ97" s="341"/>
      <c r="BA97" s="341"/>
      <c r="BB97" s="341"/>
      <c r="BC97" s="341"/>
      <c r="BD97" s="341"/>
      <c r="BE97" s="341"/>
      <c r="BF97" s="341"/>
      <c r="BG97" s="341"/>
      <c r="BH97" s="341"/>
      <c r="BI97" s="341"/>
      <c r="BJ97" s="341"/>
      <c r="BK97" s="341"/>
    </row>
    <row r="98" spans="1:63" ht="13.5">
      <c r="A98" s="341"/>
      <c r="B98" s="426"/>
      <c r="C98" s="341"/>
      <c r="D98" s="428"/>
      <c r="E98" s="428"/>
      <c r="F98" s="429"/>
      <c r="G98" s="430"/>
      <c r="H98" s="430"/>
      <c r="I98" s="431"/>
      <c r="J98" s="432"/>
      <c r="K98" s="431"/>
      <c r="L98" s="431"/>
      <c r="M98" s="431"/>
      <c r="N98" s="341"/>
      <c r="O98" s="431"/>
      <c r="P98" s="341"/>
      <c r="Q98" s="431"/>
      <c r="R98" s="431"/>
      <c r="S98" s="431"/>
      <c r="T98" s="431"/>
      <c r="U98" s="431"/>
      <c r="V98" s="431"/>
      <c r="W98" s="431"/>
      <c r="X98" s="431"/>
      <c r="Y98" s="431"/>
      <c r="Z98" s="431"/>
      <c r="AA98" s="431"/>
      <c r="AB98" s="431"/>
      <c r="AC98" s="430"/>
      <c r="AD98" s="431"/>
      <c r="AE98" s="431"/>
      <c r="AF98" s="347"/>
      <c r="AG98" s="347"/>
      <c r="AH98" s="347"/>
      <c r="AI98" s="347"/>
      <c r="AJ98" s="347"/>
      <c r="AK98" s="347"/>
      <c r="AL98" s="347"/>
      <c r="AM98" s="347"/>
      <c r="AN98" s="347"/>
      <c r="AO98" s="343"/>
      <c r="AP98" s="343"/>
      <c r="AQ98" s="343"/>
      <c r="AR98" s="349"/>
      <c r="AS98" s="345"/>
      <c r="AT98" s="345"/>
      <c r="AU98" s="345"/>
      <c r="AV98" s="341"/>
      <c r="AW98" s="341"/>
      <c r="AX98" s="341"/>
      <c r="AY98" s="341"/>
      <c r="AZ98" s="341"/>
      <c r="BA98" s="341"/>
      <c r="BB98" s="341"/>
      <c r="BC98" s="341"/>
      <c r="BD98" s="341"/>
      <c r="BE98" s="341"/>
      <c r="BF98" s="341"/>
      <c r="BG98" s="341"/>
      <c r="BH98" s="341"/>
      <c r="BI98" s="341"/>
      <c r="BJ98" s="341"/>
      <c r="BK98" s="341"/>
    </row>
    <row r="99" spans="1:63" ht="13.5">
      <c r="A99" s="341"/>
      <c r="B99" s="426"/>
      <c r="C99" s="341"/>
      <c r="D99" s="428"/>
      <c r="E99" s="428"/>
      <c r="F99" s="429"/>
      <c r="G99" s="430"/>
      <c r="H99" s="430"/>
      <c r="I99" s="431"/>
      <c r="J99" s="432"/>
      <c r="K99" s="431"/>
      <c r="L99" s="431"/>
      <c r="M99" s="431"/>
      <c r="N99" s="341"/>
      <c r="O99" s="431"/>
      <c r="P99" s="341"/>
      <c r="Q99" s="431"/>
      <c r="R99" s="431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0"/>
      <c r="AD99" s="431"/>
      <c r="AE99" s="431"/>
      <c r="AF99" s="347"/>
      <c r="AG99" s="347"/>
      <c r="AH99" s="347"/>
      <c r="AI99" s="347"/>
      <c r="AJ99" s="347"/>
      <c r="AK99" s="347"/>
      <c r="AL99" s="347"/>
      <c r="AM99" s="347"/>
      <c r="AN99" s="347"/>
      <c r="AO99" s="343"/>
      <c r="AP99" s="343"/>
      <c r="AQ99" s="343"/>
      <c r="AR99" s="349"/>
      <c r="AS99" s="345"/>
      <c r="AT99" s="345"/>
      <c r="AU99" s="345"/>
      <c r="AV99" s="341"/>
      <c r="AW99" s="341"/>
      <c r="AX99" s="341"/>
      <c r="AY99" s="341"/>
      <c r="AZ99" s="341"/>
      <c r="BA99" s="341"/>
      <c r="BB99" s="341"/>
      <c r="BC99" s="341"/>
      <c r="BD99" s="341"/>
      <c r="BE99" s="341"/>
      <c r="BF99" s="341"/>
      <c r="BG99" s="341"/>
      <c r="BH99" s="341"/>
      <c r="BI99" s="341"/>
      <c r="BJ99" s="341"/>
      <c r="BK99" s="341"/>
    </row>
    <row r="100" spans="1:63" ht="13.5">
      <c r="A100" s="341"/>
      <c r="B100" s="426"/>
      <c r="C100" s="341"/>
      <c r="D100" s="428"/>
      <c r="E100" s="428"/>
      <c r="F100" s="429"/>
      <c r="G100" s="430"/>
      <c r="H100" s="430"/>
      <c r="I100" s="431"/>
      <c r="J100" s="432"/>
      <c r="K100" s="431"/>
      <c r="L100" s="431"/>
      <c r="M100" s="431"/>
      <c r="N100" s="341"/>
      <c r="O100" s="431"/>
      <c r="P100" s="341"/>
      <c r="Q100" s="431"/>
      <c r="R100" s="431"/>
      <c r="S100" s="431"/>
      <c r="T100" s="431"/>
      <c r="U100" s="431"/>
      <c r="V100" s="431"/>
      <c r="W100" s="431"/>
      <c r="X100" s="431"/>
      <c r="Y100" s="431"/>
      <c r="Z100" s="431"/>
      <c r="AA100" s="431"/>
      <c r="AB100" s="431"/>
      <c r="AC100" s="430"/>
      <c r="AD100" s="431"/>
      <c r="AE100" s="431"/>
      <c r="AF100" s="347"/>
      <c r="AG100" s="347"/>
      <c r="AH100" s="347"/>
      <c r="AI100" s="347"/>
      <c r="AJ100" s="347"/>
      <c r="AK100" s="347"/>
      <c r="AL100" s="347"/>
      <c r="AM100" s="347"/>
      <c r="AN100" s="347"/>
      <c r="AO100" s="343"/>
      <c r="AP100" s="343"/>
      <c r="AQ100" s="343"/>
      <c r="AR100" s="349"/>
      <c r="AS100" s="345"/>
      <c r="AT100" s="345"/>
      <c r="AU100" s="345"/>
      <c r="AV100" s="341"/>
      <c r="AW100" s="341"/>
      <c r="AX100" s="341"/>
      <c r="AY100" s="341"/>
      <c r="AZ100" s="341"/>
      <c r="BA100" s="341"/>
      <c r="BB100" s="341"/>
      <c r="BC100" s="341"/>
      <c r="BD100" s="341"/>
      <c r="BE100" s="341"/>
      <c r="BF100" s="341"/>
      <c r="BG100" s="341"/>
      <c r="BH100" s="341"/>
      <c r="BI100" s="341"/>
      <c r="BJ100" s="341"/>
      <c r="BK100" s="341"/>
    </row>
    <row r="101" spans="1:63" ht="13.5">
      <c r="A101" s="341"/>
      <c r="B101" s="426"/>
      <c r="C101" s="341"/>
      <c r="D101" s="428"/>
      <c r="E101" s="428"/>
      <c r="F101" s="429"/>
      <c r="G101" s="430"/>
      <c r="H101" s="430"/>
      <c r="I101" s="431"/>
      <c r="J101" s="432"/>
      <c r="K101" s="431"/>
      <c r="L101" s="431"/>
      <c r="M101" s="431"/>
      <c r="N101" s="341"/>
      <c r="O101" s="431"/>
      <c r="P101" s="341"/>
      <c r="Q101" s="431"/>
      <c r="R101" s="431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0"/>
      <c r="AD101" s="431"/>
      <c r="AE101" s="431"/>
      <c r="AF101" s="347"/>
      <c r="AG101" s="347"/>
      <c r="AH101" s="347"/>
      <c r="AI101" s="347"/>
      <c r="AJ101" s="347"/>
      <c r="AK101" s="347"/>
      <c r="AL101" s="347"/>
      <c r="AM101" s="347"/>
      <c r="AN101" s="347"/>
      <c r="AO101" s="343"/>
      <c r="AP101" s="343"/>
      <c r="AQ101" s="343"/>
      <c r="AR101" s="349"/>
      <c r="AS101" s="345"/>
      <c r="AT101" s="345"/>
      <c r="AU101" s="345"/>
      <c r="AV101" s="341"/>
      <c r="AW101" s="341"/>
      <c r="AX101" s="341"/>
      <c r="AY101" s="341"/>
      <c r="AZ101" s="341"/>
      <c r="BA101" s="341"/>
      <c r="BB101" s="341"/>
      <c r="BC101" s="341"/>
      <c r="BD101" s="341"/>
      <c r="BE101" s="341"/>
      <c r="BF101" s="341"/>
      <c r="BG101" s="341"/>
      <c r="BH101" s="341"/>
      <c r="BI101" s="341"/>
      <c r="BJ101" s="341"/>
      <c r="BK101" s="341"/>
    </row>
    <row r="102" spans="1:63" ht="13.5">
      <c r="A102" s="341"/>
      <c r="B102" s="426"/>
      <c r="C102" s="341"/>
      <c r="D102" s="428"/>
      <c r="E102" s="428"/>
      <c r="F102" s="429"/>
      <c r="G102" s="430"/>
      <c r="H102" s="430"/>
      <c r="I102" s="431"/>
      <c r="J102" s="432"/>
      <c r="K102" s="431"/>
      <c r="L102" s="431"/>
      <c r="M102" s="431"/>
      <c r="N102" s="341"/>
      <c r="O102" s="431"/>
      <c r="P102" s="341"/>
      <c r="Q102" s="431"/>
      <c r="R102" s="431"/>
      <c r="S102" s="431"/>
      <c r="T102" s="431"/>
      <c r="U102" s="431"/>
      <c r="V102" s="431"/>
      <c r="W102" s="431"/>
      <c r="X102" s="431"/>
      <c r="Y102" s="431"/>
      <c r="Z102" s="431"/>
      <c r="AA102" s="431"/>
      <c r="AB102" s="431"/>
      <c r="AC102" s="430"/>
      <c r="AD102" s="431"/>
      <c r="AE102" s="431"/>
      <c r="AF102" s="347"/>
      <c r="AG102" s="347"/>
      <c r="AH102" s="347"/>
      <c r="AI102" s="347"/>
      <c r="AJ102" s="347"/>
      <c r="AK102" s="347"/>
      <c r="AL102" s="347"/>
      <c r="AM102" s="347"/>
      <c r="AN102" s="347"/>
      <c r="AO102" s="343"/>
      <c r="AP102" s="343"/>
      <c r="AQ102" s="343"/>
      <c r="AR102" s="349"/>
      <c r="AS102" s="345"/>
      <c r="AT102" s="345"/>
      <c r="AU102" s="345"/>
      <c r="AV102" s="341"/>
      <c r="AW102" s="341"/>
      <c r="AX102" s="341"/>
      <c r="AY102" s="341"/>
      <c r="AZ102" s="341"/>
      <c r="BA102" s="341"/>
      <c r="BB102" s="341"/>
      <c r="BC102" s="341"/>
      <c r="BD102" s="341"/>
      <c r="BE102" s="341"/>
      <c r="BF102" s="341"/>
      <c r="BG102" s="341"/>
      <c r="BH102" s="341"/>
      <c r="BI102" s="341"/>
      <c r="BJ102" s="341"/>
      <c r="BK102" s="341"/>
    </row>
    <row r="103" spans="1:63" ht="13.5">
      <c r="A103" s="341"/>
      <c r="B103" s="426"/>
      <c r="C103" s="341"/>
      <c r="D103" s="428"/>
      <c r="E103" s="428"/>
      <c r="F103" s="429"/>
      <c r="G103" s="430"/>
      <c r="H103" s="430"/>
      <c r="I103" s="431"/>
      <c r="J103" s="432"/>
      <c r="K103" s="431"/>
      <c r="L103" s="431"/>
      <c r="M103" s="431"/>
      <c r="N103" s="341"/>
      <c r="O103" s="431"/>
      <c r="P103" s="341"/>
      <c r="Q103" s="431"/>
      <c r="R103" s="431"/>
      <c r="S103" s="431"/>
      <c r="T103" s="431"/>
      <c r="U103" s="431"/>
      <c r="V103" s="431"/>
      <c r="W103" s="431"/>
      <c r="X103" s="431"/>
      <c r="Y103" s="431"/>
      <c r="Z103" s="431"/>
      <c r="AA103" s="431"/>
      <c r="AB103" s="431"/>
      <c r="AC103" s="430"/>
      <c r="AD103" s="431"/>
      <c r="AE103" s="431"/>
      <c r="AF103" s="347"/>
      <c r="AG103" s="347"/>
      <c r="AH103" s="347"/>
      <c r="AI103" s="347"/>
      <c r="AJ103" s="347"/>
      <c r="AK103" s="347"/>
      <c r="AL103" s="347"/>
      <c r="AM103" s="347"/>
      <c r="AN103" s="347"/>
      <c r="AO103" s="343"/>
      <c r="AP103" s="343"/>
      <c r="AQ103" s="343"/>
      <c r="AR103" s="349"/>
      <c r="AS103" s="345"/>
      <c r="AT103" s="345"/>
      <c r="AU103" s="345"/>
      <c r="AV103" s="341"/>
      <c r="AW103" s="341"/>
      <c r="AX103" s="341"/>
      <c r="AY103" s="341"/>
      <c r="AZ103" s="341"/>
      <c r="BA103" s="341"/>
      <c r="BB103" s="341"/>
      <c r="BC103" s="341"/>
      <c r="BD103" s="341"/>
      <c r="BE103" s="341"/>
      <c r="BF103" s="341"/>
      <c r="BG103" s="341"/>
      <c r="BH103" s="341"/>
      <c r="BI103" s="341"/>
      <c r="BJ103" s="341"/>
      <c r="BK103" s="341"/>
    </row>
    <row r="104" spans="1:63" ht="13.5">
      <c r="A104" s="341"/>
      <c r="B104" s="426"/>
      <c r="C104" s="341"/>
      <c r="D104" s="428"/>
      <c r="E104" s="428"/>
      <c r="F104" s="429"/>
      <c r="G104" s="430"/>
      <c r="H104" s="430"/>
      <c r="I104" s="431"/>
      <c r="J104" s="432"/>
      <c r="K104" s="431"/>
      <c r="L104" s="431"/>
      <c r="M104" s="431"/>
      <c r="N104" s="341"/>
      <c r="O104" s="431"/>
      <c r="P104" s="341"/>
      <c r="Q104" s="431"/>
      <c r="R104" s="431"/>
      <c r="S104" s="431"/>
      <c r="T104" s="431"/>
      <c r="U104" s="431"/>
      <c r="V104" s="431"/>
      <c r="W104" s="431"/>
      <c r="X104" s="431"/>
      <c r="Y104" s="431"/>
      <c r="Z104" s="431"/>
      <c r="AA104" s="431"/>
      <c r="AB104" s="431"/>
      <c r="AC104" s="430"/>
      <c r="AD104" s="431"/>
      <c r="AE104" s="431"/>
      <c r="AF104" s="347"/>
      <c r="AG104" s="347"/>
      <c r="AH104" s="347"/>
      <c r="AI104" s="347"/>
      <c r="AJ104" s="347"/>
      <c r="AK104" s="347"/>
      <c r="AL104" s="347"/>
      <c r="AM104" s="347"/>
      <c r="AN104" s="347"/>
      <c r="AO104" s="343"/>
      <c r="AP104" s="343"/>
      <c r="AQ104" s="343"/>
      <c r="AR104" s="349"/>
      <c r="AS104" s="345"/>
      <c r="AT104" s="345"/>
      <c r="AU104" s="345"/>
      <c r="AV104" s="341"/>
      <c r="AW104" s="341"/>
      <c r="AX104" s="341"/>
      <c r="AY104" s="341"/>
      <c r="AZ104" s="341"/>
      <c r="BA104" s="341"/>
      <c r="BB104" s="341"/>
      <c r="BC104" s="341"/>
      <c r="BD104" s="341"/>
      <c r="BE104" s="341"/>
      <c r="BF104" s="341"/>
      <c r="BG104" s="341"/>
      <c r="BH104" s="341"/>
      <c r="BI104" s="341"/>
      <c r="BJ104" s="341"/>
      <c r="BK104" s="341"/>
    </row>
    <row r="105" spans="1:63" ht="13.5">
      <c r="A105" s="341"/>
      <c r="B105" s="426"/>
      <c r="C105" s="341"/>
      <c r="D105" s="428"/>
      <c r="E105" s="428"/>
      <c r="F105" s="429"/>
      <c r="G105" s="430"/>
      <c r="H105" s="430"/>
      <c r="I105" s="431"/>
      <c r="J105" s="432"/>
      <c r="K105" s="431"/>
      <c r="L105" s="431"/>
      <c r="M105" s="431"/>
      <c r="N105" s="341"/>
      <c r="O105" s="431"/>
      <c r="P105" s="341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0"/>
      <c r="AD105" s="431"/>
      <c r="AE105" s="431"/>
      <c r="AF105" s="347"/>
      <c r="AG105" s="347"/>
      <c r="AH105" s="347"/>
      <c r="AI105" s="347"/>
      <c r="AJ105" s="347"/>
      <c r="AK105" s="347"/>
      <c r="AL105" s="347"/>
      <c r="AM105" s="347"/>
      <c r="AN105" s="347"/>
      <c r="AO105" s="343"/>
      <c r="AP105" s="343"/>
      <c r="AQ105" s="343"/>
      <c r="AR105" s="349"/>
      <c r="AS105" s="345"/>
      <c r="AT105" s="345"/>
      <c r="AU105" s="345"/>
      <c r="AV105" s="341"/>
      <c r="AW105" s="341"/>
      <c r="AX105" s="341"/>
      <c r="AY105" s="341"/>
      <c r="AZ105" s="341"/>
      <c r="BA105" s="341"/>
      <c r="BB105" s="341"/>
      <c r="BC105" s="341"/>
      <c r="BD105" s="341"/>
      <c r="BE105" s="341"/>
      <c r="BF105" s="341"/>
      <c r="BG105" s="341"/>
      <c r="BH105" s="341"/>
      <c r="BI105" s="341"/>
      <c r="BJ105" s="341"/>
      <c r="BK105" s="341"/>
    </row>
    <row r="106" spans="1:63" ht="13.5">
      <c r="A106" s="341"/>
      <c r="B106" s="426"/>
      <c r="C106" s="341"/>
      <c r="D106" s="428"/>
      <c r="E106" s="428"/>
      <c r="F106" s="429"/>
      <c r="G106" s="430"/>
      <c r="H106" s="430"/>
      <c r="I106" s="431"/>
      <c r="J106" s="432"/>
      <c r="K106" s="431"/>
      <c r="L106" s="431"/>
      <c r="M106" s="431"/>
      <c r="N106" s="341"/>
      <c r="O106" s="431"/>
      <c r="P106" s="341"/>
      <c r="Q106" s="431"/>
      <c r="R106" s="431"/>
      <c r="S106" s="431"/>
      <c r="T106" s="431"/>
      <c r="U106" s="431"/>
      <c r="V106" s="431"/>
      <c r="W106" s="431"/>
      <c r="X106" s="431"/>
      <c r="Y106" s="431"/>
      <c r="Z106" s="431"/>
      <c r="AA106" s="431"/>
      <c r="AB106" s="431"/>
      <c r="AC106" s="430"/>
      <c r="AD106" s="431"/>
      <c r="AE106" s="431"/>
      <c r="AF106" s="347"/>
      <c r="AG106" s="347"/>
      <c r="AH106" s="347"/>
      <c r="AI106" s="347"/>
      <c r="AJ106" s="347"/>
      <c r="AK106" s="347"/>
      <c r="AL106" s="347"/>
      <c r="AM106" s="347"/>
      <c r="AN106" s="347"/>
      <c r="AO106" s="343"/>
      <c r="AP106" s="343"/>
      <c r="AQ106" s="343"/>
      <c r="AR106" s="349"/>
      <c r="AS106" s="345"/>
      <c r="AT106" s="345"/>
      <c r="AU106" s="345"/>
      <c r="AV106" s="341"/>
      <c r="AW106" s="341"/>
      <c r="AX106" s="341"/>
      <c r="AY106" s="341"/>
      <c r="AZ106" s="341"/>
      <c r="BA106" s="341"/>
      <c r="BB106" s="341"/>
      <c r="BC106" s="341"/>
      <c r="BD106" s="341"/>
      <c r="BE106" s="341"/>
      <c r="BF106" s="341"/>
      <c r="BG106" s="341"/>
      <c r="BH106" s="341"/>
      <c r="BI106" s="341"/>
      <c r="BJ106" s="341"/>
      <c r="BK106" s="341"/>
    </row>
    <row r="107" spans="1:63" ht="13.5">
      <c r="A107" s="341"/>
      <c r="B107" s="426"/>
      <c r="C107" s="341"/>
      <c r="D107" s="428"/>
      <c r="E107" s="428"/>
      <c r="F107" s="429"/>
      <c r="G107" s="430"/>
      <c r="H107" s="430"/>
      <c r="I107" s="431"/>
      <c r="J107" s="432"/>
      <c r="K107" s="431"/>
      <c r="L107" s="431"/>
      <c r="M107" s="431"/>
      <c r="N107" s="341"/>
      <c r="O107" s="431"/>
      <c r="P107" s="34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  <c r="AB107" s="431"/>
      <c r="AC107" s="430"/>
      <c r="AD107" s="431"/>
      <c r="AE107" s="431"/>
      <c r="AF107" s="347"/>
      <c r="AG107" s="347"/>
      <c r="AH107" s="347"/>
      <c r="AI107" s="347"/>
      <c r="AJ107" s="347"/>
      <c r="AK107" s="347"/>
      <c r="AL107" s="347"/>
      <c r="AM107" s="347"/>
      <c r="AN107" s="347"/>
      <c r="AO107" s="343"/>
      <c r="AP107" s="343"/>
      <c r="AQ107" s="343"/>
      <c r="AR107" s="349"/>
      <c r="AS107" s="345"/>
      <c r="AT107" s="345"/>
      <c r="AU107" s="345"/>
      <c r="AV107" s="341"/>
      <c r="AW107" s="341"/>
      <c r="AX107" s="341"/>
      <c r="AY107" s="341"/>
      <c r="AZ107" s="341"/>
      <c r="BA107" s="341"/>
      <c r="BB107" s="341"/>
      <c r="BC107" s="341"/>
      <c r="BD107" s="341"/>
      <c r="BE107" s="341"/>
      <c r="BF107" s="341"/>
      <c r="BG107" s="341"/>
      <c r="BH107" s="341"/>
      <c r="BI107" s="341"/>
      <c r="BJ107" s="341"/>
      <c r="BK107" s="341"/>
    </row>
    <row r="108" spans="1:63" ht="13.5">
      <c r="A108" s="341"/>
      <c r="B108" s="426"/>
      <c r="C108" s="341"/>
      <c r="D108" s="428"/>
      <c r="E108" s="428"/>
      <c r="F108" s="429"/>
      <c r="G108" s="430"/>
      <c r="H108" s="430"/>
      <c r="I108" s="431"/>
      <c r="J108" s="432"/>
      <c r="K108" s="431"/>
      <c r="L108" s="431"/>
      <c r="M108" s="431"/>
      <c r="N108" s="341"/>
      <c r="O108" s="431"/>
      <c r="P108" s="341"/>
      <c r="Q108" s="431"/>
      <c r="R108" s="431"/>
      <c r="S108" s="431"/>
      <c r="T108" s="431"/>
      <c r="U108" s="431"/>
      <c r="V108" s="431"/>
      <c r="W108" s="431"/>
      <c r="X108" s="431"/>
      <c r="Y108" s="431"/>
      <c r="Z108" s="431"/>
      <c r="AA108" s="431"/>
      <c r="AB108" s="431"/>
      <c r="AC108" s="430"/>
      <c r="AD108" s="431"/>
      <c r="AE108" s="431"/>
      <c r="AF108" s="347"/>
      <c r="AG108" s="347"/>
      <c r="AH108" s="347"/>
      <c r="AI108" s="347"/>
      <c r="AJ108" s="347"/>
      <c r="AK108" s="347"/>
      <c r="AL108" s="347"/>
      <c r="AM108" s="347"/>
      <c r="AN108" s="347"/>
      <c r="AO108" s="343"/>
      <c r="AP108" s="343"/>
      <c r="AQ108" s="343"/>
      <c r="AR108" s="349"/>
      <c r="AS108" s="345"/>
      <c r="AT108" s="345"/>
      <c r="AU108" s="345"/>
      <c r="AV108" s="341"/>
      <c r="AW108" s="341"/>
      <c r="AX108" s="341"/>
      <c r="AY108" s="341"/>
      <c r="AZ108" s="341"/>
      <c r="BA108" s="341"/>
      <c r="BB108" s="341"/>
      <c r="BC108" s="341"/>
      <c r="BD108" s="341"/>
      <c r="BE108" s="341"/>
      <c r="BF108" s="341"/>
      <c r="BG108" s="341"/>
      <c r="BH108" s="341"/>
      <c r="BI108" s="341"/>
      <c r="BJ108" s="341"/>
      <c r="BK108" s="341"/>
    </row>
    <row r="109" spans="1:63" ht="13.5">
      <c r="A109" s="341"/>
      <c r="B109" s="426"/>
      <c r="C109" s="341"/>
      <c r="D109" s="428"/>
      <c r="E109" s="428"/>
      <c r="F109" s="429"/>
      <c r="G109" s="430"/>
      <c r="H109" s="430"/>
      <c r="I109" s="431"/>
      <c r="J109" s="432"/>
      <c r="K109" s="431"/>
      <c r="L109" s="431"/>
      <c r="M109" s="431"/>
      <c r="N109" s="341"/>
      <c r="O109" s="431"/>
      <c r="P109" s="341"/>
      <c r="Q109" s="431"/>
      <c r="R109" s="431"/>
      <c r="S109" s="431"/>
      <c r="T109" s="431"/>
      <c r="U109" s="431"/>
      <c r="V109" s="431"/>
      <c r="W109" s="431"/>
      <c r="X109" s="431"/>
      <c r="Y109" s="431"/>
      <c r="Z109" s="431"/>
      <c r="AA109" s="431"/>
      <c r="AB109" s="431"/>
      <c r="AC109" s="430"/>
      <c r="AD109" s="431"/>
      <c r="AE109" s="431"/>
      <c r="AF109" s="347"/>
      <c r="AG109" s="347"/>
      <c r="AH109" s="347"/>
      <c r="AI109" s="347"/>
      <c r="AJ109" s="347"/>
      <c r="AK109" s="347"/>
      <c r="AL109" s="347"/>
      <c r="AM109" s="347"/>
      <c r="AN109" s="347"/>
      <c r="AO109" s="343"/>
      <c r="AP109" s="343"/>
      <c r="AQ109" s="343"/>
      <c r="AR109" s="349"/>
      <c r="AS109" s="345"/>
      <c r="AT109" s="345"/>
      <c r="AU109" s="345"/>
      <c r="AV109" s="341"/>
      <c r="AW109" s="341"/>
      <c r="AX109" s="341"/>
      <c r="AY109" s="341"/>
      <c r="AZ109" s="341"/>
      <c r="BA109" s="341"/>
      <c r="BB109" s="341"/>
      <c r="BC109" s="341"/>
      <c r="BD109" s="341"/>
      <c r="BE109" s="341"/>
      <c r="BF109" s="341"/>
      <c r="BG109" s="341"/>
      <c r="BH109" s="341"/>
      <c r="BI109" s="341"/>
      <c r="BJ109" s="341"/>
      <c r="BK109" s="341"/>
    </row>
    <row r="110" spans="1:63" ht="13.5">
      <c r="A110" s="341"/>
      <c r="B110" s="426"/>
      <c r="C110" s="341"/>
      <c r="D110" s="428"/>
      <c r="E110" s="428"/>
      <c r="F110" s="429"/>
      <c r="G110" s="430"/>
      <c r="H110" s="430"/>
      <c r="I110" s="431"/>
      <c r="J110" s="432"/>
      <c r="K110" s="431"/>
      <c r="L110" s="431"/>
      <c r="M110" s="431"/>
      <c r="N110" s="341"/>
      <c r="O110" s="431"/>
      <c r="P110" s="341"/>
      <c r="Q110" s="431"/>
      <c r="R110" s="431"/>
      <c r="S110" s="431"/>
      <c r="T110" s="431"/>
      <c r="U110" s="431"/>
      <c r="V110" s="431"/>
      <c r="W110" s="431"/>
      <c r="X110" s="431"/>
      <c r="Y110" s="431"/>
      <c r="Z110" s="431"/>
      <c r="AA110" s="431"/>
      <c r="AB110" s="431"/>
      <c r="AC110" s="430"/>
      <c r="AD110" s="431"/>
      <c r="AE110" s="431"/>
      <c r="AF110" s="347"/>
      <c r="AG110" s="347"/>
      <c r="AH110" s="347"/>
      <c r="AI110" s="347"/>
      <c r="AJ110" s="347"/>
      <c r="AK110" s="347"/>
      <c r="AL110" s="347"/>
      <c r="AM110" s="347"/>
      <c r="AN110" s="347"/>
      <c r="AO110" s="343"/>
      <c r="AP110" s="343"/>
      <c r="AQ110" s="343"/>
      <c r="AR110" s="349"/>
      <c r="AS110" s="345"/>
      <c r="AT110" s="345"/>
      <c r="AU110" s="345"/>
      <c r="AV110" s="341"/>
      <c r="AW110" s="341"/>
      <c r="AX110" s="341"/>
      <c r="AY110" s="341"/>
      <c r="AZ110" s="341"/>
      <c r="BA110" s="341"/>
      <c r="BB110" s="341"/>
      <c r="BC110" s="341"/>
      <c r="BD110" s="341"/>
      <c r="BE110" s="341"/>
      <c r="BF110" s="341"/>
      <c r="BG110" s="341"/>
      <c r="BH110" s="341"/>
      <c r="BI110" s="341"/>
      <c r="BJ110" s="341"/>
      <c r="BK110" s="341"/>
    </row>
    <row r="111" spans="1:63" ht="13.5">
      <c r="A111" s="341"/>
      <c r="B111" s="426"/>
      <c r="C111" s="341"/>
      <c r="D111" s="428"/>
      <c r="E111" s="428"/>
      <c r="F111" s="429"/>
      <c r="G111" s="430"/>
      <c r="H111" s="430"/>
      <c r="I111" s="431"/>
      <c r="J111" s="432"/>
      <c r="K111" s="431"/>
      <c r="L111" s="431"/>
      <c r="M111" s="431"/>
      <c r="N111" s="341"/>
      <c r="O111" s="431"/>
      <c r="P111" s="341"/>
      <c r="Q111" s="431"/>
      <c r="R111" s="431"/>
      <c r="S111" s="431"/>
      <c r="T111" s="431"/>
      <c r="U111" s="431"/>
      <c r="V111" s="431"/>
      <c r="W111" s="431"/>
      <c r="X111" s="431"/>
      <c r="Y111" s="431"/>
      <c r="Z111" s="431"/>
      <c r="AA111" s="431"/>
      <c r="AB111" s="431"/>
      <c r="AC111" s="430"/>
      <c r="AD111" s="431"/>
      <c r="AE111" s="431"/>
      <c r="AF111" s="347"/>
      <c r="AG111" s="347"/>
      <c r="AH111" s="347"/>
      <c r="AI111" s="347"/>
      <c r="AJ111" s="347"/>
      <c r="AK111" s="347"/>
      <c r="AL111" s="347"/>
      <c r="AM111" s="347"/>
      <c r="AN111" s="347"/>
      <c r="AO111" s="343"/>
      <c r="AP111" s="343"/>
      <c r="AQ111" s="343"/>
      <c r="AR111" s="349"/>
      <c r="AS111" s="345"/>
      <c r="AT111" s="345"/>
      <c r="AU111" s="345"/>
      <c r="AV111" s="341"/>
      <c r="AW111" s="341"/>
      <c r="AX111" s="341"/>
      <c r="AY111" s="341"/>
      <c r="AZ111" s="341"/>
      <c r="BA111" s="341"/>
      <c r="BB111" s="341"/>
      <c r="BC111" s="341"/>
      <c r="BD111" s="341"/>
      <c r="BE111" s="341"/>
      <c r="BF111" s="341"/>
      <c r="BG111" s="341"/>
      <c r="BH111" s="341"/>
      <c r="BI111" s="341"/>
      <c r="BJ111" s="341"/>
      <c r="BK111" s="341"/>
    </row>
    <row r="112" spans="1:63" ht="13.5">
      <c r="A112" s="341"/>
      <c r="B112" s="426"/>
      <c r="C112" s="341"/>
      <c r="D112" s="428"/>
      <c r="E112" s="428"/>
      <c r="F112" s="429"/>
      <c r="G112" s="430"/>
      <c r="H112" s="430"/>
      <c r="I112" s="431"/>
      <c r="J112" s="432"/>
      <c r="K112" s="431"/>
      <c r="L112" s="431"/>
      <c r="M112" s="431"/>
      <c r="N112" s="341"/>
      <c r="O112" s="431"/>
      <c r="P112" s="341"/>
      <c r="Q112" s="431"/>
      <c r="R112" s="431"/>
      <c r="S112" s="431"/>
      <c r="T112" s="431"/>
      <c r="U112" s="431"/>
      <c r="V112" s="431"/>
      <c r="W112" s="431"/>
      <c r="X112" s="431"/>
      <c r="Y112" s="431"/>
      <c r="Z112" s="431"/>
      <c r="AA112" s="431"/>
      <c r="AB112" s="431"/>
      <c r="AC112" s="430"/>
      <c r="AD112" s="431"/>
      <c r="AE112" s="431"/>
      <c r="AF112" s="347"/>
      <c r="AG112" s="347"/>
      <c r="AH112" s="347"/>
      <c r="AI112" s="347"/>
      <c r="AJ112" s="347"/>
      <c r="AK112" s="347"/>
      <c r="AL112" s="347"/>
      <c r="AM112" s="347"/>
      <c r="AN112" s="347"/>
      <c r="AO112" s="343"/>
      <c r="AP112" s="343"/>
      <c r="AQ112" s="343"/>
      <c r="AR112" s="349"/>
      <c r="AS112" s="345"/>
      <c r="AT112" s="345"/>
      <c r="AU112" s="345"/>
      <c r="AV112" s="341"/>
      <c r="AW112" s="341"/>
      <c r="AX112" s="341"/>
      <c r="AY112" s="341"/>
      <c r="AZ112" s="341"/>
      <c r="BA112" s="341"/>
      <c r="BB112" s="341"/>
      <c r="BC112" s="341"/>
      <c r="BD112" s="341"/>
      <c r="BE112" s="341"/>
      <c r="BF112" s="341"/>
      <c r="BG112" s="341"/>
      <c r="BH112" s="341"/>
      <c r="BI112" s="341"/>
      <c r="BJ112" s="341"/>
      <c r="BK112" s="341"/>
    </row>
    <row r="113" spans="1:63" ht="13.5">
      <c r="A113" s="341"/>
      <c r="B113" s="426"/>
      <c r="C113" s="341"/>
      <c r="D113" s="428"/>
      <c r="E113" s="428"/>
      <c r="F113" s="429"/>
      <c r="G113" s="430"/>
      <c r="H113" s="430"/>
      <c r="I113" s="431"/>
      <c r="J113" s="432"/>
      <c r="K113" s="431"/>
      <c r="L113" s="431"/>
      <c r="M113" s="431"/>
      <c r="N113" s="341"/>
      <c r="O113" s="431"/>
      <c r="P113" s="341"/>
      <c r="Q113" s="431"/>
      <c r="R113" s="431"/>
      <c r="S113" s="431"/>
      <c r="T113" s="431"/>
      <c r="U113" s="431"/>
      <c r="V113" s="431"/>
      <c r="W113" s="431"/>
      <c r="X113" s="431"/>
      <c r="Y113" s="431"/>
      <c r="Z113" s="431"/>
      <c r="AA113" s="431"/>
      <c r="AB113" s="431"/>
      <c r="AC113" s="430"/>
      <c r="AD113" s="431"/>
      <c r="AE113" s="431"/>
      <c r="AF113" s="347"/>
      <c r="AG113" s="347"/>
      <c r="AH113" s="347"/>
      <c r="AI113" s="347"/>
      <c r="AJ113" s="347"/>
      <c r="AK113" s="347"/>
      <c r="AL113" s="347"/>
      <c r="AM113" s="347"/>
      <c r="AN113" s="347"/>
      <c r="AO113" s="343"/>
      <c r="AP113" s="343"/>
      <c r="AQ113" s="343"/>
      <c r="AR113" s="349"/>
      <c r="AS113" s="345"/>
      <c r="AT113" s="345"/>
      <c r="AU113" s="345"/>
      <c r="AV113" s="341"/>
      <c r="AW113" s="341"/>
      <c r="AX113" s="341"/>
      <c r="AY113" s="341"/>
      <c r="AZ113" s="341"/>
      <c r="BA113" s="341"/>
      <c r="BB113" s="341"/>
      <c r="BC113" s="341"/>
      <c r="BD113" s="341"/>
      <c r="BE113" s="341"/>
      <c r="BF113" s="341"/>
      <c r="BG113" s="341"/>
      <c r="BH113" s="341"/>
      <c r="BI113" s="341"/>
      <c r="BJ113" s="341"/>
      <c r="BK113" s="341"/>
    </row>
    <row r="114" spans="1:63" ht="13.5">
      <c r="A114" s="341"/>
      <c r="B114" s="426"/>
      <c r="C114" s="341"/>
      <c r="D114" s="428"/>
      <c r="E114" s="428"/>
      <c r="F114" s="429"/>
      <c r="G114" s="430"/>
      <c r="H114" s="430"/>
      <c r="I114" s="431"/>
      <c r="J114" s="432"/>
      <c r="K114" s="431"/>
      <c r="L114" s="431"/>
      <c r="M114" s="431"/>
      <c r="N114" s="341"/>
      <c r="O114" s="431"/>
      <c r="P114" s="341"/>
      <c r="Q114" s="431"/>
      <c r="R114" s="431"/>
      <c r="S114" s="431"/>
      <c r="T114" s="431"/>
      <c r="U114" s="431"/>
      <c r="V114" s="431"/>
      <c r="W114" s="431"/>
      <c r="X114" s="431"/>
      <c r="Y114" s="431"/>
      <c r="Z114" s="431"/>
      <c r="AA114" s="431"/>
      <c r="AB114" s="431"/>
      <c r="AC114" s="430"/>
      <c r="AD114" s="431"/>
      <c r="AE114" s="431"/>
      <c r="AF114" s="347"/>
      <c r="AG114" s="347"/>
      <c r="AH114" s="347"/>
      <c r="AI114" s="347"/>
      <c r="AJ114" s="347"/>
      <c r="AK114" s="347"/>
      <c r="AL114" s="347"/>
      <c r="AM114" s="347"/>
      <c r="AN114" s="347"/>
      <c r="AO114" s="343"/>
      <c r="AP114" s="343"/>
      <c r="AQ114" s="343"/>
      <c r="AR114" s="349"/>
      <c r="AS114" s="345"/>
      <c r="AT114" s="345"/>
      <c r="AU114" s="345"/>
      <c r="AV114" s="341"/>
      <c r="AW114" s="341"/>
      <c r="AX114" s="341"/>
      <c r="AY114" s="341"/>
      <c r="AZ114" s="341"/>
      <c r="BA114" s="341"/>
      <c r="BB114" s="341"/>
      <c r="BC114" s="341"/>
      <c r="BD114" s="341"/>
      <c r="BE114" s="341"/>
      <c r="BF114" s="341"/>
      <c r="BG114" s="341"/>
      <c r="BH114" s="341"/>
      <c r="BI114" s="341"/>
      <c r="BJ114" s="341"/>
      <c r="BK114" s="341"/>
    </row>
    <row r="115" spans="1:63" ht="13.5">
      <c r="A115" s="341"/>
      <c r="B115" s="426"/>
      <c r="C115" s="341"/>
      <c r="D115" s="428"/>
      <c r="E115" s="428"/>
      <c r="F115" s="429"/>
      <c r="G115" s="430"/>
      <c r="H115" s="430"/>
      <c r="I115" s="431"/>
      <c r="J115" s="432"/>
      <c r="K115" s="431"/>
      <c r="L115" s="431"/>
      <c r="M115" s="431"/>
      <c r="N115" s="341"/>
      <c r="O115" s="431"/>
      <c r="P115" s="341"/>
      <c r="Q115" s="431"/>
      <c r="R115" s="431"/>
      <c r="S115" s="431"/>
      <c r="T115" s="431"/>
      <c r="U115" s="431"/>
      <c r="V115" s="431"/>
      <c r="W115" s="431"/>
      <c r="X115" s="431"/>
      <c r="Y115" s="431"/>
      <c r="Z115" s="431"/>
      <c r="AA115" s="431"/>
      <c r="AB115" s="431"/>
      <c r="AC115" s="430"/>
      <c r="AD115" s="431"/>
      <c r="AE115" s="431"/>
      <c r="AF115" s="347"/>
      <c r="AG115" s="347"/>
      <c r="AH115" s="347"/>
      <c r="AI115" s="347"/>
      <c r="AJ115" s="347"/>
      <c r="AK115" s="347"/>
      <c r="AL115" s="347"/>
      <c r="AM115" s="347"/>
      <c r="AN115" s="347"/>
      <c r="AO115" s="343"/>
      <c r="AP115" s="343"/>
      <c r="AQ115" s="343"/>
      <c r="AR115" s="349"/>
      <c r="AS115" s="345"/>
      <c r="AT115" s="345"/>
      <c r="AU115" s="345"/>
      <c r="AV115" s="341"/>
      <c r="AW115" s="341"/>
      <c r="AX115" s="341"/>
      <c r="AY115" s="341"/>
      <c r="AZ115" s="341"/>
      <c r="BA115" s="341"/>
      <c r="BB115" s="341"/>
      <c r="BC115" s="341"/>
      <c r="BD115" s="341"/>
      <c r="BE115" s="341"/>
      <c r="BF115" s="341"/>
      <c r="BG115" s="341"/>
      <c r="BH115" s="341"/>
      <c r="BI115" s="341"/>
      <c r="BJ115" s="341"/>
      <c r="BK115" s="341"/>
    </row>
    <row r="116" spans="1:63" ht="13.5">
      <c r="A116" s="341"/>
      <c r="B116" s="426"/>
      <c r="C116" s="341"/>
      <c r="D116" s="428"/>
      <c r="E116" s="428"/>
      <c r="F116" s="429"/>
      <c r="G116" s="430"/>
      <c r="H116" s="430"/>
      <c r="I116" s="431"/>
      <c r="J116" s="432"/>
      <c r="K116" s="431"/>
      <c r="L116" s="431"/>
      <c r="M116" s="431"/>
      <c r="N116" s="341"/>
      <c r="O116" s="431"/>
      <c r="P116" s="341"/>
      <c r="Q116" s="431"/>
      <c r="R116" s="431"/>
      <c r="S116" s="431"/>
      <c r="T116" s="431"/>
      <c r="U116" s="431"/>
      <c r="V116" s="431"/>
      <c r="W116" s="431"/>
      <c r="X116" s="431"/>
      <c r="Y116" s="431"/>
      <c r="Z116" s="431"/>
      <c r="AA116" s="431"/>
      <c r="AB116" s="431"/>
      <c r="AC116" s="430"/>
      <c r="AD116" s="431"/>
      <c r="AE116" s="431"/>
      <c r="AF116" s="347"/>
      <c r="AG116" s="347"/>
      <c r="AH116" s="347"/>
      <c r="AI116" s="347"/>
      <c r="AJ116" s="347"/>
      <c r="AK116" s="347"/>
      <c r="AL116" s="347"/>
      <c r="AM116" s="347"/>
      <c r="AN116" s="347"/>
      <c r="AO116" s="343"/>
      <c r="AP116" s="343"/>
      <c r="AQ116" s="343"/>
      <c r="AR116" s="349"/>
      <c r="AS116" s="345"/>
      <c r="AT116" s="345"/>
      <c r="AU116" s="345"/>
      <c r="AV116" s="341"/>
      <c r="AW116" s="341"/>
      <c r="AX116" s="341"/>
      <c r="AY116" s="341"/>
      <c r="AZ116" s="341"/>
      <c r="BA116" s="341"/>
      <c r="BB116" s="341"/>
      <c r="BC116" s="341"/>
      <c r="BD116" s="341"/>
      <c r="BE116" s="341"/>
      <c r="BF116" s="341"/>
      <c r="BG116" s="341"/>
      <c r="BH116" s="341"/>
      <c r="BI116" s="341"/>
      <c r="BJ116" s="341"/>
      <c r="BK116" s="341"/>
    </row>
    <row r="117" spans="1:63" ht="13.5">
      <c r="A117" s="341"/>
      <c r="B117" s="426"/>
      <c r="C117" s="341"/>
      <c r="D117" s="428"/>
      <c r="E117" s="428"/>
      <c r="F117" s="429"/>
      <c r="G117" s="430"/>
      <c r="H117" s="430"/>
      <c r="I117" s="431"/>
      <c r="J117" s="432"/>
      <c r="K117" s="431"/>
      <c r="L117" s="431"/>
      <c r="M117" s="431"/>
      <c r="N117" s="341"/>
      <c r="O117" s="431"/>
      <c r="P117" s="341"/>
      <c r="Q117" s="431"/>
      <c r="R117" s="431"/>
      <c r="S117" s="431"/>
      <c r="T117" s="431"/>
      <c r="U117" s="431"/>
      <c r="V117" s="431"/>
      <c r="W117" s="431"/>
      <c r="X117" s="431"/>
      <c r="Y117" s="431"/>
      <c r="Z117" s="431"/>
      <c r="AA117" s="431"/>
      <c r="AB117" s="431"/>
      <c r="AC117" s="430"/>
      <c r="AD117" s="431"/>
      <c r="AE117" s="431"/>
      <c r="AF117" s="347"/>
      <c r="AG117" s="347"/>
      <c r="AH117" s="347"/>
      <c r="AI117" s="347"/>
      <c r="AJ117" s="347"/>
      <c r="AK117" s="347"/>
      <c r="AL117" s="347"/>
      <c r="AM117" s="347"/>
      <c r="AN117" s="347"/>
      <c r="AO117" s="343"/>
      <c r="AP117" s="343"/>
      <c r="AQ117" s="343"/>
      <c r="AR117" s="349"/>
      <c r="AS117" s="345"/>
      <c r="AT117" s="345"/>
      <c r="AU117" s="345"/>
      <c r="AV117" s="341"/>
      <c r="AW117" s="341"/>
      <c r="AX117" s="341"/>
      <c r="AY117" s="341"/>
      <c r="AZ117" s="341"/>
      <c r="BA117" s="341"/>
      <c r="BB117" s="341"/>
      <c r="BC117" s="341"/>
      <c r="BD117" s="341"/>
      <c r="BE117" s="341"/>
      <c r="BF117" s="341"/>
      <c r="BG117" s="341"/>
      <c r="BH117" s="341"/>
      <c r="BI117" s="341"/>
      <c r="BJ117" s="341"/>
      <c r="BK117" s="341"/>
    </row>
    <row r="118" spans="1:63" ht="13.5">
      <c r="A118" s="341"/>
      <c r="B118" s="426"/>
      <c r="C118" s="341"/>
      <c r="D118" s="428"/>
      <c r="E118" s="428"/>
      <c r="F118" s="429"/>
      <c r="G118" s="430"/>
      <c r="H118" s="430"/>
      <c r="I118" s="431"/>
      <c r="J118" s="432"/>
      <c r="K118" s="431"/>
      <c r="L118" s="431"/>
      <c r="M118" s="431"/>
      <c r="N118" s="341"/>
      <c r="O118" s="431"/>
      <c r="P118" s="341"/>
      <c r="Q118" s="431"/>
      <c r="R118" s="431"/>
      <c r="S118" s="431"/>
      <c r="T118" s="431"/>
      <c r="U118" s="431"/>
      <c r="V118" s="431"/>
      <c r="W118" s="431"/>
      <c r="X118" s="431"/>
      <c r="Y118" s="431"/>
      <c r="Z118" s="431"/>
      <c r="AA118" s="431"/>
      <c r="AB118" s="431"/>
      <c r="AC118" s="430"/>
      <c r="AD118" s="431"/>
      <c r="AE118" s="431"/>
      <c r="AF118" s="347"/>
      <c r="AG118" s="347"/>
      <c r="AH118" s="347"/>
      <c r="AI118" s="347"/>
      <c r="AJ118" s="347"/>
      <c r="AK118" s="347"/>
      <c r="AL118" s="347"/>
      <c r="AM118" s="347"/>
      <c r="AN118" s="347"/>
      <c r="AO118" s="343"/>
      <c r="AP118" s="343"/>
      <c r="AQ118" s="343"/>
      <c r="AR118" s="349"/>
      <c r="AS118" s="345"/>
      <c r="AT118" s="345"/>
      <c r="AU118" s="345"/>
      <c r="AV118" s="341"/>
      <c r="AW118" s="341"/>
      <c r="AX118" s="341"/>
      <c r="AY118" s="341"/>
      <c r="AZ118" s="341"/>
      <c r="BA118" s="341"/>
      <c r="BB118" s="341"/>
      <c r="BC118" s="341"/>
      <c r="BD118" s="341"/>
      <c r="BE118" s="341"/>
      <c r="BF118" s="341"/>
      <c r="BG118" s="341"/>
      <c r="BH118" s="341"/>
      <c r="BI118" s="341"/>
      <c r="BJ118" s="341"/>
      <c r="BK118" s="341"/>
    </row>
    <row r="119" spans="1:63" ht="13.5">
      <c r="A119" s="341"/>
      <c r="B119" s="426"/>
      <c r="C119" s="341"/>
      <c r="D119" s="428"/>
      <c r="E119" s="428"/>
      <c r="F119" s="429"/>
      <c r="G119" s="430"/>
      <c r="H119" s="430"/>
      <c r="I119" s="431"/>
      <c r="J119" s="432"/>
      <c r="K119" s="431"/>
      <c r="L119" s="431"/>
      <c r="M119" s="431"/>
      <c r="N119" s="341"/>
      <c r="O119" s="431"/>
      <c r="P119" s="341"/>
      <c r="Q119" s="431"/>
      <c r="R119" s="431"/>
      <c r="S119" s="431"/>
      <c r="T119" s="431"/>
      <c r="U119" s="431"/>
      <c r="V119" s="431"/>
      <c r="W119" s="431"/>
      <c r="X119" s="431"/>
      <c r="Y119" s="431"/>
      <c r="Z119" s="431"/>
      <c r="AA119" s="431"/>
      <c r="AB119" s="431"/>
      <c r="AC119" s="430"/>
      <c r="AD119" s="431"/>
      <c r="AE119" s="431"/>
      <c r="AF119" s="347"/>
      <c r="AG119" s="347"/>
      <c r="AH119" s="347"/>
      <c r="AI119" s="347"/>
      <c r="AJ119" s="347"/>
      <c r="AK119" s="347"/>
      <c r="AL119" s="347"/>
      <c r="AM119" s="347"/>
      <c r="AN119" s="347"/>
      <c r="AO119" s="343"/>
      <c r="AP119" s="343"/>
      <c r="AQ119" s="343"/>
      <c r="AR119" s="349"/>
      <c r="AS119" s="345"/>
      <c r="AT119" s="345"/>
      <c r="AU119" s="345"/>
      <c r="AV119" s="341"/>
      <c r="AW119" s="341"/>
      <c r="AX119" s="341"/>
      <c r="AY119" s="341"/>
      <c r="AZ119" s="341"/>
      <c r="BA119" s="341"/>
      <c r="BB119" s="341"/>
      <c r="BC119" s="341"/>
      <c r="BD119" s="341"/>
      <c r="BE119" s="341"/>
      <c r="BF119" s="341"/>
      <c r="BG119" s="341"/>
      <c r="BH119" s="341"/>
      <c r="BI119" s="341"/>
      <c r="BJ119" s="341"/>
      <c r="BK119" s="341"/>
    </row>
    <row r="120" spans="1:63" ht="13.5">
      <c r="A120" s="341"/>
      <c r="B120" s="426"/>
      <c r="C120" s="341"/>
      <c r="D120" s="428"/>
      <c r="E120" s="428"/>
      <c r="F120" s="429"/>
      <c r="G120" s="430"/>
      <c r="H120" s="430"/>
      <c r="I120" s="431"/>
      <c r="J120" s="432"/>
      <c r="K120" s="431"/>
      <c r="L120" s="431"/>
      <c r="M120" s="431"/>
      <c r="N120" s="341"/>
      <c r="O120" s="431"/>
      <c r="P120" s="341"/>
      <c r="Q120" s="431"/>
      <c r="R120" s="431"/>
      <c r="S120" s="431"/>
      <c r="T120" s="431"/>
      <c r="U120" s="431"/>
      <c r="V120" s="431"/>
      <c r="W120" s="431"/>
      <c r="X120" s="431"/>
      <c r="Y120" s="431"/>
      <c r="Z120" s="431"/>
      <c r="AA120" s="431"/>
      <c r="AB120" s="431"/>
      <c r="AC120" s="430"/>
      <c r="AD120" s="431"/>
      <c r="AE120" s="431"/>
      <c r="AF120" s="347"/>
      <c r="AG120" s="347"/>
      <c r="AH120" s="347"/>
      <c r="AI120" s="347"/>
      <c r="AJ120" s="347"/>
      <c r="AK120" s="347"/>
      <c r="AL120" s="347"/>
      <c r="AM120" s="347"/>
      <c r="AN120" s="347"/>
      <c r="AO120" s="343"/>
      <c r="AP120" s="343"/>
      <c r="AQ120" s="343"/>
      <c r="AR120" s="349"/>
      <c r="AS120" s="345"/>
      <c r="AT120" s="345"/>
      <c r="AU120" s="345"/>
      <c r="AV120" s="341"/>
      <c r="AW120" s="341"/>
      <c r="AX120" s="341"/>
      <c r="AY120" s="341"/>
      <c r="AZ120" s="341"/>
      <c r="BA120" s="341"/>
      <c r="BB120" s="341"/>
      <c r="BC120" s="341"/>
      <c r="BD120" s="341"/>
      <c r="BE120" s="341"/>
      <c r="BF120" s="341"/>
      <c r="BG120" s="341"/>
      <c r="BH120" s="341"/>
      <c r="BI120" s="341"/>
      <c r="BJ120" s="341"/>
      <c r="BK120" s="341"/>
    </row>
    <row r="121" spans="1:63" ht="13.5">
      <c r="A121" s="341"/>
      <c r="B121" s="426"/>
      <c r="C121" s="341"/>
      <c r="D121" s="428"/>
      <c r="E121" s="428"/>
      <c r="F121" s="429"/>
      <c r="G121" s="430"/>
      <c r="H121" s="430"/>
      <c r="I121" s="431"/>
      <c r="J121" s="432"/>
      <c r="K121" s="431"/>
      <c r="L121" s="431"/>
      <c r="M121" s="431"/>
      <c r="N121" s="341"/>
      <c r="O121" s="431"/>
      <c r="P121" s="341"/>
      <c r="Q121" s="431"/>
      <c r="R121" s="431"/>
      <c r="S121" s="431"/>
      <c r="T121" s="431"/>
      <c r="U121" s="431"/>
      <c r="V121" s="431"/>
      <c r="W121" s="431"/>
      <c r="X121" s="431"/>
      <c r="Y121" s="431"/>
      <c r="Z121" s="431"/>
      <c r="AA121" s="431"/>
      <c r="AB121" s="431"/>
      <c r="AC121" s="430"/>
      <c r="AD121" s="431"/>
      <c r="AE121" s="431"/>
      <c r="AF121" s="347"/>
      <c r="AG121" s="347"/>
      <c r="AH121" s="347"/>
      <c r="AI121" s="347"/>
      <c r="AJ121" s="347"/>
      <c r="AK121" s="347"/>
      <c r="AL121" s="347"/>
      <c r="AM121" s="347"/>
      <c r="AN121" s="347"/>
      <c r="AO121" s="343"/>
      <c r="AP121" s="343"/>
      <c r="AQ121" s="343"/>
      <c r="AR121" s="349"/>
      <c r="AS121" s="345"/>
      <c r="AT121" s="345"/>
      <c r="AU121" s="345"/>
      <c r="AV121" s="341"/>
      <c r="AW121" s="341"/>
      <c r="AX121" s="341"/>
      <c r="AY121" s="341"/>
      <c r="AZ121" s="341"/>
      <c r="BA121" s="341"/>
      <c r="BB121" s="341"/>
      <c r="BC121" s="341"/>
      <c r="BD121" s="341"/>
      <c r="BE121" s="341"/>
      <c r="BF121" s="341"/>
      <c r="BG121" s="341"/>
      <c r="BH121" s="341"/>
      <c r="BI121" s="341"/>
      <c r="BJ121" s="341"/>
      <c r="BK121" s="341"/>
    </row>
    <row r="122" spans="1:63" ht="13.5">
      <c r="A122" s="341"/>
      <c r="B122" s="426"/>
      <c r="C122" s="341"/>
      <c r="D122" s="428"/>
      <c r="E122" s="428"/>
      <c r="F122" s="429"/>
      <c r="G122" s="430"/>
      <c r="H122" s="430"/>
      <c r="I122" s="431"/>
      <c r="J122" s="432"/>
      <c r="K122" s="431"/>
      <c r="L122" s="431"/>
      <c r="M122" s="431"/>
      <c r="N122" s="341"/>
      <c r="O122" s="431"/>
      <c r="P122" s="341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431"/>
      <c r="AB122" s="431"/>
      <c r="AC122" s="430"/>
      <c r="AD122" s="431"/>
      <c r="AE122" s="431"/>
      <c r="AF122" s="347"/>
      <c r="AG122" s="347"/>
      <c r="AH122" s="347"/>
      <c r="AI122" s="347"/>
      <c r="AJ122" s="347"/>
      <c r="AK122" s="347"/>
      <c r="AL122" s="347"/>
      <c r="AM122" s="347"/>
      <c r="AN122" s="347"/>
      <c r="AO122" s="343"/>
      <c r="AP122" s="343"/>
      <c r="AQ122" s="343"/>
      <c r="AR122" s="349"/>
      <c r="AS122" s="345"/>
      <c r="AT122" s="345"/>
      <c r="AU122" s="345"/>
      <c r="AV122" s="341"/>
      <c r="AW122" s="341"/>
      <c r="AX122" s="341"/>
      <c r="AY122" s="341"/>
      <c r="AZ122" s="341"/>
      <c r="BA122" s="341"/>
      <c r="BB122" s="341"/>
      <c r="BC122" s="341"/>
      <c r="BD122" s="341"/>
      <c r="BE122" s="341"/>
      <c r="BF122" s="341"/>
      <c r="BG122" s="341"/>
      <c r="BH122" s="341"/>
      <c r="BI122" s="341"/>
      <c r="BJ122" s="341"/>
      <c r="BK122" s="341"/>
    </row>
    <row r="123" spans="1:63" ht="13.5">
      <c r="A123" s="341"/>
      <c r="B123" s="426"/>
      <c r="C123" s="341"/>
      <c r="D123" s="428"/>
      <c r="E123" s="428"/>
      <c r="F123" s="429"/>
      <c r="G123" s="430"/>
      <c r="H123" s="430"/>
      <c r="I123" s="431"/>
      <c r="J123" s="432"/>
      <c r="K123" s="431"/>
      <c r="L123" s="431"/>
      <c r="M123" s="431"/>
      <c r="N123" s="341"/>
      <c r="O123" s="431"/>
      <c r="P123" s="341"/>
      <c r="Q123" s="431"/>
      <c r="R123" s="431"/>
      <c r="S123" s="431"/>
      <c r="T123" s="431"/>
      <c r="U123" s="431"/>
      <c r="V123" s="431"/>
      <c r="W123" s="431"/>
      <c r="X123" s="431"/>
      <c r="Y123" s="431"/>
      <c r="Z123" s="431"/>
      <c r="AA123" s="431"/>
      <c r="AB123" s="431"/>
      <c r="AC123" s="430"/>
      <c r="AD123" s="431"/>
      <c r="AE123" s="431"/>
      <c r="AF123" s="347"/>
      <c r="AG123" s="347"/>
      <c r="AH123" s="347"/>
      <c r="AI123" s="347"/>
      <c r="AJ123" s="347"/>
      <c r="AK123" s="347"/>
      <c r="AL123" s="347"/>
      <c r="AM123" s="347"/>
      <c r="AN123" s="347"/>
      <c r="AO123" s="343"/>
      <c r="AP123" s="343"/>
      <c r="AQ123" s="343"/>
      <c r="AR123" s="349"/>
      <c r="AS123" s="345"/>
      <c r="AT123" s="345"/>
      <c r="AU123" s="345"/>
      <c r="AV123" s="341"/>
      <c r="AW123" s="341"/>
      <c r="AX123" s="341"/>
      <c r="AY123" s="341"/>
      <c r="AZ123" s="341"/>
      <c r="BA123" s="341"/>
      <c r="BB123" s="341"/>
      <c r="BC123" s="341"/>
      <c r="BD123" s="341"/>
      <c r="BE123" s="341"/>
      <c r="BF123" s="341"/>
      <c r="BG123" s="341"/>
      <c r="BH123" s="341"/>
      <c r="BI123" s="341"/>
      <c r="BJ123" s="341"/>
      <c r="BK123" s="341"/>
    </row>
    <row r="124" spans="1:63" ht="13.5">
      <c r="A124" s="341"/>
      <c r="B124" s="426"/>
      <c r="C124" s="341"/>
      <c r="D124" s="428"/>
      <c r="E124" s="428"/>
      <c r="F124" s="429"/>
      <c r="G124" s="430"/>
      <c r="H124" s="430"/>
      <c r="I124" s="431"/>
      <c r="J124" s="432"/>
      <c r="K124" s="431"/>
      <c r="L124" s="431"/>
      <c r="M124" s="431"/>
      <c r="N124" s="341"/>
      <c r="O124" s="431"/>
      <c r="P124" s="341"/>
      <c r="Q124" s="431"/>
      <c r="R124" s="431"/>
      <c r="S124" s="431"/>
      <c r="T124" s="431"/>
      <c r="U124" s="431"/>
      <c r="V124" s="431"/>
      <c r="W124" s="431"/>
      <c r="X124" s="431"/>
      <c r="Y124" s="431"/>
      <c r="Z124" s="431"/>
      <c r="AA124" s="431"/>
      <c r="AB124" s="431"/>
      <c r="AC124" s="430"/>
      <c r="AD124" s="431"/>
      <c r="AE124" s="431"/>
      <c r="AF124" s="347"/>
      <c r="AG124" s="347"/>
      <c r="AH124" s="347"/>
      <c r="AI124" s="347"/>
      <c r="AJ124" s="347"/>
      <c r="AK124" s="347"/>
      <c r="AL124" s="347"/>
      <c r="AM124" s="347"/>
      <c r="AN124" s="347"/>
      <c r="AO124" s="343"/>
      <c r="AP124" s="343"/>
      <c r="AQ124" s="343"/>
      <c r="AR124" s="349"/>
      <c r="AS124" s="345"/>
      <c r="AT124" s="345"/>
      <c r="AU124" s="345"/>
      <c r="AV124" s="341"/>
      <c r="AW124" s="341"/>
      <c r="AX124" s="341"/>
      <c r="AY124" s="341"/>
      <c r="AZ124" s="341"/>
      <c r="BA124" s="341"/>
      <c r="BB124" s="341"/>
      <c r="BC124" s="341"/>
      <c r="BD124" s="341"/>
      <c r="BE124" s="341"/>
      <c r="BF124" s="341"/>
      <c r="BG124" s="341"/>
      <c r="BH124" s="341"/>
      <c r="BI124" s="341"/>
      <c r="BJ124" s="341"/>
      <c r="BK124" s="341"/>
    </row>
    <row r="125" spans="1:63" ht="13.5">
      <c r="A125" s="341"/>
      <c r="B125" s="426"/>
      <c r="C125" s="341"/>
      <c r="D125" s="428"/>
      <c r="E125" s="428"/>
      <c r="F125" s="429"/>
      <c r="G125" s="430"/>
      <c r="H125" s="430"/>
      <c r="I125" s="431"/>
      <c r="J125" s="432"/>
      <c r="K125" s="431"/>
      <c r="L125" s="431"/>
      <c r="M125" s="431"/>
      <c r="N125" s="341"/>
      <c r="O125" s="431"/>
      <c r="P125" s="341"/>
      <c r="Q125" s="431"/>
      <c r="R125" s="431"/>
      <c r="S125" s="431"/>
      <c r="T125" s="431"/>
      <c r="U125" s="431"/>
      <c r="V125" s="431"/>
      <c r="W125" s="431"/>
      <c r="X125" s="431"/>
      <c r="Y125" s="431"/>
      <c r="Z125" s="431"/>
      <c r="AA125" s="431"/>
      <c r="AB125" s="431"/>
      <c r="AC125" s="430"/>
      <c r="AD125" s="431"/>
      <c r="AE125" s="431"/>
      <c r="AF125" s="347"/>
      <c r="AG125" s="347"/>
      <c r="AH125" s="347"/>
      <c r="AI125" s="347"/>
      <c r="AJ125" s="347"/>
      <c r="AK125" s="347"/>
      <c r="AL125" s="347"/>
      <c r="AM125" s="347"/>
      <c r="AN125" s="347"/>
      <c r="AO125" s="343"/>
      <c r="AP125" s="343"/>
      <c r="AQ125" s="343"/>
      <c r="AR125" s="349"/>
      <c r="AS125" s="345"/>
      <c r="AT125" s="345"/>
      <c r="AU125" s="345"/>
      <c r="AV125" s="341"/>
      <c r="AW125" s="341"/>
      <c r="AX125" s="341"/>
      <c r="AY125" s="341"/>
      <c r="AZ125" s="341"/>
      <c r="BA125" s="341"/>
      <c r="BB125" s="341"/>
      <c r="BC125" s="341"/>
      <c r="BD125" s="341"/>
      <c r="BE125" s="341"/>
      <c r="BF125" s="341"/>
      <c r="BG125" s="341"/>
      <c r="BH125" s="341"/>
      <c r="BI125" s="341"/>
      <c r="BJ125" s="341"/>
      <c r="BK125" s="341"/>
    </row>
    <row r="126" spans="1:63" ht="13.5">
      <c r="A126" s="341"/>
      <c r="B126" s="426"/>
      <c r="C126" s="341"/>
      <c r="D126" s="428"/>
      <c r="E126" s="428"/>
      <c r="F126" s="429"/>
      <c r="G126" s="430"/>
      <c r="H126" s="430"/>
      <c r="I126" s="431"/>
      <c r="J126" s="432"/>
      <c r="K126" s="431"/>
      <c r="L126" s="431"/>
      <c r="M126" s="431"/>
      <c r="N126" s="341"/>
      <c r="O126" s="431"/>
      <c r="P126" s="341"/>
      <c r="Q126" s="431"/>
      <c r="R126" s="431"/>
      <c r="S126" s="431"/>
      <c r="T126" s="431"/>
      <c r="U126" s="431"/>
      <c r="V126" s="431"/>
      <c r="W126" s="431"/>
      <c r="X126" s="431"/>
      <c r="Y126" s="431"/>
      <c r="Z126" s="431"/>
      <c r="AA126" s="431"/>
      <c r="AB126" s="431"/>
      <c r="AC126" s="430"/>
      <c r="AD126" s="431"/>
      <c r="AE126" s="431"/>
      <c r="AF126" s="347"/>
      <c r="AG126" s="347"/>
      <c r="AH126" s="347"/>
      <c r="AI126" s="347"/>
      <c r="AJ126" s="347"/>
      <c r="AK126" s="347"/>
      <c r="AL126" s="347"/>
      <c r="AM126" s="347"/>
      <c r="AN126" s="347"/>
      <c r="AO126" s="343"/>
      <c r="AP126" s="343"/>
      <c r="AQ126" s="343"/>
      <c r="AR126" s="349"/>
      <c r="AS126" s="345"/>
      <c r="AT126" s="345"/>
      <c r="AU126" s="345"/>
      <c r="AV126" s="341"/>
      <c r="AW126" s="341"/>
      <c r="AX126" s="341"/>
      <c r="AY126" s="341"/>
      <c r="AZ126" s="341"/>
      <c r="BA126" s="341"/>
      <c r="BB126" s="341"/>
      <c r="BC126" s="341"/>
      <c r="BD126" s="341"/>
      <c r="BE126" s="341"/>
      <c r="BF126" s="341"/>
      <c r="BG126" s="341"/>
      <c r="BH126" s="341"/>
      <c r="BI126" s="341"/>
      <c r="BJ126" s="341"/>
      <c r="BK126" s="341"/>
    </row>
    <row r="127" spans="1:63" ht="13.5">
      <c r="A127" s="341"/>
      <c r="B127" s="426"/>
      <c r="C127" s="341"/>
      <c r="D127" s="428"/>
      <c r="E127" s="428"/>
      <c r="F127" s="429"/>
      <c r="G127" s="430"/>
      <c r="H127" s="430"/>
      <c r="I127" s="431"/>
      <c r="J127" s="432"/>
      <c r="K127" s="431"/>
      <c r="L127" s="431"/>
      <c r="M127" s="431"/>
      <c r="N127" s="341"/>
      <c r="O127" s="431"/>
      <c r="P127" s="341"/>
      <c r="Q127" s="431"/>
      <c r="R127" s="431"/>
      <c r="S127" s="431"/>
      <c r="T127" s="431"/>
      <c r="U127" s="431"/>
      <c r="V127" s="431"/>
      <c r="W127" s="431"/>
      <c r="X127" s="431"/>
      <c r="Y127" s="431"/>
      <c r="Z127" s="431"/>
      <c r="AA127" s="431"/>
      <c r="AB127" s="431"/>
      <c r="AC127" s="430"/>
      <c r="AD127" s="431"/>
      <c r="AE127" s="431"/>
      <c r="AF127" s="347"/>
      <c r="AG127" s="347"/>
      <c r="AH127" s="347"/>
      <c r="AI127" s="347"/>
      <c r="AJ127" s="347"/>
      <c r="AK127" s="347"/>
      <c r="AL127" s="347"/>
      <c r="AM127" s="347"/>
      <c r="AN127" s="347"/>
      <c r="AO127" s="343"/>
      <c r="AP127" s="343"/>
      <c r="AQ127" s="343"/>
      <c r="AR127" s="349"/>
      <c r="AS127" s="345"/>
      <c r="AT127" s="345"/>
      <c r="AU127" s="345"/>
      <c r="AV127" s="341"/>
      <c r="AW127" s="341"/>
      <c r="AX127" s="341"/>
      <c r="AY127" s="341"/>
      <c r="AZ127" s="341"/>
      <c r="BA127" s="341"/>
      <c r="BB127" s="341"/>
      <c r="BC127" s="341"/>
      <c r="BD127" s="341"/>
      <c r="BE127" s="341"/>
      <c r="BF127" s="341"/>
      <c r="BG127" s="341"/>
      <c r="BH127" s="341"/>
      <c r="BI127" s="341"/>
      <c r="BJ127" s="341"/>
      <c r="BK127" s="341"/>
    </row>
    <row r="128" spans="1:63" ht="13.5">
      <c r="A128" s="341"/>
      <c r="B128" s="426"/>
      <c r="C128" s="341"/>
      <c r="D128" s="428"/>
      <c r="E128" s="428"/>
      <c r="F128" s="429"/>
      <c r="G128" s="430"/>
      <c r="H128" s="430"/>
      <c r="I128" s="431"/>
      <c r="J128" s="432"/>
      <c r="K128" s="431"/>
      <c r="L128" s="431"/>
      <c r="M128" s="431"/>
      <c r="N128" s="341"/>
      <c r="O128" s="431"/>
      <c r="P128" s="341"/>
      <c r="Q128" s="431"/>
      <c r="R128" s="431"/>
      <c r="S128" s="431"/>
      <c r="T128" s="431"/>
      <c r="U128" s="431"/>
      <c r="V128" s="431"/>
      <c r="W128" s="431"/>
      <c r="X128" s="431"/>
      <c r="Y128" s="431"/>
      <c r="Z128" s="431"/>
      <c r="AA128" s="431"/>
      <c r="AB128" s="431"/>
      <c r="AC128" s="430"/>
      <c r="AD128" s="431"/>
      <c r="AE128" s="431"/>
      <c r="AF128" s="347"/>
      <c r="AG128" s="347"/>
      <c r="AH128" s="347"/>
      <c r="AI128" s="347"/>
      <c r="AJ128" s="347"/>
      <c r="AK128" s="347"/>
      <c r="AL128" s="347"/>
      <c r="AM128" s="347"/>
      <c r="AN128" s="347"/>
      <c r="AO128" s="343"/>
      <c r="AP128" s="343"/>
      <c r="AQ128" s="343"/>
      <c r="AR128" s="349"/>
      <c r="AS128" s="345"/>
      <c r="AT128" s="345"/>
      <c r="AU128" s="345"/>
      <c r="AV128" s="341"/>
      <c r="AW128" s="341"/>
      <c r="AX128" s="341"/>
      <c r="AY128" s="341"/>
      <c r="AZ128" s="341"/>
      <c r="BA128" s="341"/>
      <c r="BB128" s="341"/>
      <c r="BC128" s="341"/>
      <c r="BD128" s="341"/>
      <c r="BE128" s="341"/>
      <c r="BF128" s="341"/>
      <c r="BG128" s="341"/>
      <c r="BH128" s="341"/>
      <c r="BI128" s="341"/>
      <c r="BJ128" s="341"/>
      <c r="BK128" s="341"/>
    </row>
    <row r="129" spans="1:63" ht="13.5">
      <c r="A129" s="341"/>
      <c r="B129" s="426"/>
      <c r="C129" s="341"/>
      <c r="D129" s="428"/>
      <c r="E129" s="428"/>
      <c r="F129" s="429"/>
      <c r="G129" s="430"/>
      <c r="H129" s="430"/>
      <c r="I129" s="431"/>
      <c r="J129" s="432"/>
      <c r="K129" s="431"/>
      <c r="L129" s="431"/>
      <c r="M129" s="431"/>
      <c r="N129" s="341"/>
      <c r="O129" s="431"/>
      <c r="P129" s="341"/>
      <c r="Q129" s="431"/>
      <c r="R129" s="431"/>
      <c r="S129" s="431"/>
      <c r="T129" s="431"/>
      <c r="U129" s="431"/>
      <c r="V129" s="431"/>
      <c r="W129" s="431"/>
      <c r="X129" s="431"/>
      <c r="Y129" s="431"/>
      <c r="Z129" s="431"/>
      <c r="AA129" s="431"/>
      <c r="AB129" s="431"/>
      <c r="AC129" s="430"/>
      <c r="AD129" s="431"/>
      <c r="AE129" s="431"/>
      <c r="AF129" s="347"/>
      <c r="AG129" s="347"/>
      <c r="AH129" s="347"/>
      <c r="AI129" s="347"/>
      <c r="AJ129" s="347"/>
      <c r="AK129" s="347"/>
      <c r="AL129" s="347"/>
      <c r="AM129" s="347"/>
      <c r="AN129" s="347"/>
      <c r="AO129" s="343"/>
      <c r="AP129" s="343"/>
      <c r="AQ129" s="343"/>
      <c r="AR129" s="349"/>
      <c r="AS129" s="345"/>
      <c r="AT129" s="345"/>
      <c r="AU129" s="345"/>
      <c r="AV129" s="341"/>
      <c r="AW129" s="341"/>
      <c r="AX129" s="341"/>
      <c r="AY129" s="341"/>
      <c r="AZ129" s="341"/>
      <c r="BA129" s="341"/>
      <c r="BB129" s="341"/>
      <c r="BC129" s="341"/>
      <c r="BD129" s="341"/>
      <c r="BE129" s="341"/>
      <c r="BF129" s="341"/>
      <c r="BG129" s="341"/>
      <c r="BH129" s="341"/>
      <c r="BI129" s="341"/>
      <c r="BJ129" s="341"/>
      <c r="BK129" s="341"/>
    </row>
    <row r="130" spans="1:63" ht="13.5">
      <c r="A130" s="341"/>
      <c r="B130" s="426"/>
      <c r="C130" s="341"/>
      <c r="D130" s="428"/>
      <c r="E130" s="428"/>
      <c r="F130" s="429"/>
      <c r="G130" s="430"/>
      <c r="H130" s="430"/>
      <c r="I130" s="431"/>
      <c r="J130" s="432"/>
      <c r="K130" s="431"/>
      <c r="L130" s="431"/>
      <c r="M130" s="431"/>
      <c r="N130" s="341"/>
      <c r="O130" s="431"/>
      <c r="P130" s="341"/>
      <c r="Q130" s="431"/>
      <c r="R130" s="431"/>
      <c r="S130" s="431"/>
      <c r="T130" s="431"/>
      <c r="U130" s="431"/>
      <c r="V130" s="431"/>
      <c r="W130" s="431"/>
      <c r="X130" s="431"/>
      <c r="Y130" s="431"/>
      <c r="Z130" s="431"/>
      <c r="AA130" s="431"/>
      <c r="AB130" s="431"/>
      <c r="AC130" s="430"/>
      <c r="AD130" s="431"/>
      <c r="AE130" s="431"/>
      <c r="AF130" s="347"/>
      <c r="AG130" s="347"/>
      <c r="AH130" s="347"/>
      <c r="AI130" s="347"/>
      <c r="AJ130" s="347"/>
      <c r="AK130" s="347"/>
      <c r="AL130" s="347"/>
      <c r="AM130" s="347"/>
      <c r="AN130" s="347"/>
      <c r="AO130" s="343"/>
      <c r="AP130" s="343"/>
      <c r="AQ130" s="343"/>
      <c r="AR130" s="349"/>
      <c r="AS130" s="345"/>
      <c r="AT130" s="345"/>
      <c r="AU130" s="345"/>
      <c r="AV130" s="341"/>
      <c r="AW130" s="341"/>
      <c r="AX130" s="341"/>
      <c r="AY130" s="341"/>
      <c r="AZ130" s="341"/>
      <c r="BA130" s="341"/>
      <c r="BB130" s="341"/>
      <c r="BC130" s="341"/>
      <c r="BD130" s="341"/>
      <c r="BE130" s="341"/>
      <c r="BF130" s="341"/>
      <c r="BG130" s="341"/>
      <c r="BH130" s="341"/>
      <c r="BI130" s="341"/>
      <c r="BJ130" s="341"/>
      <c r="BK130" s="341"/>
    </row>
    <row r="131" spans="1:63" ht="13.5">
      <c r="A131" s="341"/>
      <c r="B131" s="426"/>
      <c r="C131" s="341"/>
      <c r="D131" s="428"/>
      <c r="E131" s="428"/>
      <c r="F131" s="429"/>
      <c r="G131" s="430"/>
      <c r="H131" s="430"/>
      <c r="I131" s="431"/>
      <c r="J131" s="432"/>
      <c r="K131" s="431"/>
      <c r="L131" s="431"/>
      <c r="M131" s="431"/>
      <c r="N131" s="341"/>
      <c r="O131" s="431"/>
      <c r="P131" s="341"/>
      <c r="Q131" s="431"/>
      <c r="R131" s="431"/>
      <c r="S131" s="431"/>
      <c r="T131" s="431"/>
      <c r="U131" s="431"/>
      <c r="V131" s="431"/>
      <c r="W131" s="431"/>
      <c r="X131" s="431"/>
      <c r="Y131" s="431"/>
      <c r="Z131" s="431"/>
      <c r="AA131" s="431"/>
      <c r="AB131" s="431"/>
      <c r="AC131" s="430"/>
      <c r="AD131" s="431"/>
      <c r="AE131" s="431"/>
      <c r="AF131" s="347"/>
      <c r="AG131" s="347"/>
      <c r="AH131" s="347"/>
      <c r="AI131" s="347"/>
      <c r="AJ131" s="347"/>
      <c r="AK131" s="347"/>
      <c r="AL131" s="347"/>
      <c r="AM131" s="347"/>
      <c r="AN131" s="347"/>
      <c r="AO131" s="343"/>
      <c r="AP131" s="343"/>
      <c r="AQ131" s="343"/>
      <c r="AR131" s="349"/>
      <c r="AS131" s="345"/>
      <c r="AT131" s="345"/>
      <c r="AU131" s="345"/>
      <c r="AV131" s="341"/>
      <c r="AW131" s="341"/>
      <c r="AX131" s="341"/>
      <c r="AY131" s="341"/>
      <c r="AZ131" s="341"/>
      <c r="BA131" s="341"/>
      <c r="BB131" s="341"/>
      <c r="BC131" s="341"/>
      <c r="BD131" s="341"/>
      <c r="BE131" s="341"/>
      <c r="BF131" s="341"/>
      <c r="BG131" s="341"/>
      <c r="BH131" s="341"/>
      <c r="BI131" s="341"/>
      <c r="BJ131" s="341"/>
      <c r="BK131" s="341"/>
    </row>
    <row r="132" spans="1:63" ht="13.5">
      <c r="A132" s="341"/>
      <c r="B132" s="426"/>
      <c r="C132" s="341"/>
      <c r="D132" s="428"/>
      <c r="E132" s="428"/>
      <c r="F132" s="429"/>
      <c r="G132" s="430"/>
      <c r="H132" s="430"/>
      <c r="I132" s="431"/>
      <c r="J132" s="432"/>
      <c r="K132" s="431"/>
      <c r="L132" s="431"/>
      <c r="M132" s="431"/>
      <c r="N132" s="341"/>
      <c r="O132" s="431"/>
      <c r="P132" s="341"/>
      <c r="Q132" s="431"/>
      <c r="R132" s="431"/>
      <c r="S132" s="431"/>
      <c r="T132" s="431"/>
      <c r="U132" s="431"/>
      <c r="V132" s="431"/>
      <c r="W132" s="431"/>
      <c r="X132" s="431"/>
      <c r="Y132" s="431"/>
      <c r="Z132" s="431"/>
      <c r="AA132" s="431"/>
      <c r="AB132" s="431"/>
      <c r="AC132" s="430"/>
      <c r="AD132" s="431"/>
      <c r="AE132" s="431"/>
      <c r="AF132" s="347"/>
      <c r="AG132" s="347"/>
      <c r="AH132" s="347"/>
      <c r="AI132" s="347"/>
      <c r="AJ132" s="347"/>
      <c r="AK132" s="347"/>
      <c r="AL132" s="347"/>
      <c r="AM132" s="347"/>
      <c r="AN132" s="347"/>
      <c r="AO132" s="343"/>
      <c r="AP132" s="343"/>
      <c r="AQ132" s="343"/>
      <c r="AR132" s="349"/>
      <c r="AS132" s="345"/>
      <c r="AT132" s="345"/>
      <c r="AU132" s="345"/>
      <c r="AV132" s="341"/>
      <c r="AW132" s="341"/>
      <c r="AX132" s="341"/>
      <c r="AY132" s="341"/>
      <c r="AZ132" s="341"/>
      <c r="BA132" s="341"/>
      <c r="BB132" s="341"/>
      <c r="BC132" s="341"/>
      <c r="BD132" s="341"/>
      <c r="BE132" s="341"/>
      <c r="BF132" s="341"/>
      <c r="BG132" s="341"/>
      <c r="BH132" s="341"/>
      <c r="BI132" s="341"/>
      <c r="BJ132" s="341"/>
      <c r="BK132" s="341"/>
    </row>
    <row r="133" spans="1:63" ht="13.5">
      <c r="A133" s="341"/>
      <c r="B133" s="426"/>
      <c r="C133" s="341"/>
      <c r="D133" s="428"/>
      <c r="E133" s="428"/>
      <c r="F133" s="429"/>
      <c r="G133" s="430"/>
      <c r="H133" s="430"/>
      <c r="I133" s="431"/>
      <c r="J133" s="432"/>
      <c r="K133" s="431"/>
      <c r="L133" s="431"/>
      <c r="M133" s="431"/>
      <c r="N133" s="341"/>
      <c r="O133" s="431"/>
      <c r="P133" s="341"/>
      <c r="Q133" s="431"/>
      <c r="R133" s="431"/>
      <c r="S133" s="431"/>
      <c r="T133" s="431"/>
      <c r="U133" s="431"/>
      <c r="V133" s="431"/>
      <c r="W133" s="431"/>
      <c r="X133" s="431"/>
      <c r="Y133" s="431"/>
      <c r="Z133" s="431"/>
      <c r="AA133" s="431"/>
      <c r="AB133" s="431"/>
      <c r="AC133" s="430"/>
      <c r="AD133" s="431"/>
      <c r="AE133" s="431"/>
      <c r="AF133" s="347"/>
      <c r="AG133" s="347"/>
      <c r="AH133" s="347"/>
      <c r="AI133" s="347"/>
      <c r="AJ133" s="347"/>
      <c r="AK133" s="347"/>
      <c r="AL133" s="347"/>
      <c r="AM133" s="347"/>
      <c r="AN133" s="347"/>
      <c r="AO133" s="343"/>
      <c r="AP133" s="343"/>
      <c r="AQ133" s="343"/>
      <c r="AR133" s="349"/>
      <c r="AS133" s="345"/>
      <c r="AT133" s="345"/>
      <c r="AU133" s="345"/>
      <c r="AV133" s="341"/>
      <c r="AW133" s="341"/>
      <c r="AX133" s="341"/>
      <c r="AY133" s="341"/>
      <c r="AZ133" s="341"/>
      <c r="BA133" s="341"/>
      <c r="BB133" s="341"/>
      <c r="BC133" s="341"/>
      <c r="BD133" s="341"/>
      <c r="BE133" s="341"/>
      <c r="BF133" s="341"/>
      <c r="BG133" s="341"/>
      <c r="BH133" s="341"/>
      <c r="BI133" s="341"/>
      <c r="BJ133" s="341"/>
      <c r="BK133" s="341"/>
    </row>
    <row r="134" spans="1:63" ht="13.5">
      <c r="A134" s="341"/>
      <c r="B134" s="426"/>
      <c r="C134" s="341"/>
      <c r="D134" s="428"/>
      <c r="E134" s="428"/>
      <c r="F134" s="429"/>
      <c r="G134" s="430"/>
      <c r="H134" s="430"/>
      <c r="I134" s="431"/>
      <c r="J134" s="432"/>
      <c r="K134" s="431"/>
      <c r="L134" s="431"/>
      <c r="M134" s="431"/>
      <c r="N134" s="341"/>
      <c r="O134" s="431"/>
      <c r="P134" s="341"/>
      <c r="Q134" s="431"/>
      <c r="R134" s="431"/>
      <c r="S134" s="431"/>
      <c r="T134" s="431"/>
      <c r="U134" s="431"/>
      <c r="V134" s="431"/>
      <c r="W134" s="431"/>
      <c r="X134" s="431"/>
      <c r="Y134" s="431"/>
      <c r="Z134" s="431"/>
      <c r="AA134" s="431"/>
      <c r="AB134" s="431"/>
      <c r="AC134" s="430"/>
      <c r="AD134" s="431"/>
      <c r="AE134" s="431"/>
      <c r="AF134" s="347"/>
      <c r="AG134" s="347"/>
      <c r="AH134" s="347"/>
      <c r="AI134" s="347"/>
      <c r="AJ134" s="347"/>
      <c r="AK134" s="347"/>
      <c r="AL134" s="347"/>
      <c r="AM134" s="347"/>
      <c r="AN134" s="347"/>
      <c r="AO134" s="343"/>
      <c r="AP134" s="343"/>
      <c r="AQ134" s="343"/>
      <c r="AR134" s="349"/>
      <c r="AS134" s="345"/>
      <c r="AT134" s="345"/>
      <c r="AU134" s="345"/>
      <c r="AV134" s="341"/>
      <c r="AW134" s="341"/>
      <c r="AX134" s="341"/>
      <c r="AY134" s="341"/>
      <c r="AZ134" s="341"/>
      <c r="BA134" s="341"/>
      <c r="BB134" s="341"/>
      <c r="BC134" s="341"/>
      <c r="BD134" s="341"/>
      <c r="BE134" s="341"/>
      <c r="BF134" s="341"/>
      <c r="BG134" s="341"/>
      <c r="BH134" s="341"/>
      <c r="BI134" s="341"/>
      <c r="BJ134" s="341"/>
      <c r="BK134" s="341"/>
    </row>
    <row r="135" spans="1:63" ht="13.5">
      <c r="A135" s="341"/>
      <c r="B135" s="426"/>
      <c r="C135" s="341"/>
      <c r="D135" s="428"/>
      <c r="E135" s="428"/>
      <c r="F135" s="429"/>
      <c r="G135" s="430"/>
      <c r="H135" s="430"/>
      <c r="I135" s="431"/>
      <c r="J135" s="432"/>
      <c r="K135" s="431"/>
      <c r="L135" s="431"/>
      <c r="M135" s="431"/>
      <c r="N135" s="341"/>
      <c r="O135" s="431"/>
      <c r="P135" s="341"/>
      <c r="Q135" s="431"/>
      <c r="R135" s="431"/>
      <c r="S135" s="431"/>
      <c r="T135" s="431"/>
      <c r="U135" s="431"/>
      <c r="V135" s="431"/>
      <c r="W135" s="431"/>
      <c r="X135" s="431"/>
      <c r="Y135" s="431"/>
      <c r="Z135" s="431"/>
      <c r="AA135" s="431"/>
      <c r="AB135" s="431"/>
      <c r="AC135" s="430"/>
      <c r="AD135" s="431"/>
      <c r="AE135" s="431"/>
      <c r="AF135" s="347"/>
      <c r="AG135" s="347"/>
      <c r="AH135" s="347"/>
      <c r="AI135" s="347"/>
      <c r="AJ135" s="347"/>
      <c r="AK135" s="347"/>
      <c r="AL135" s="347"/>
      <c r="AM135" s="347"/>
      <c r="AN135" s="347"/>
      <c r="AO135" s="343"/>
      <c r="AP135" s="343"/>
      <c r="AQ135" s="343"/>
      <c r="AR135" s="349"/>
      <c r="AS135" s="345"/>
      <c r="AT135" s="345"/>
      <c r="AU135" s="345"/>
      <c r="AV135" s="341"/>
      <c r="AW135" s="341"/>
      <c r="AX135" s="341"/>
      <c r="AY135" s="341"/>
      <c r="AZ135" s="341"/>
      <c r="BA135" s="341"/>
      <c r="BB135" s="341"/>
      <c r="BC135" s="341"/>
      <c r="BD135" s="341"/>
      <c r="BE135" s="341"/>
      <c r="BF135" s="341"/>
      <c r="BG135" s="341"/>
      <c r="BH135" s="341"/>
      <c r="BI135" s="341"/>
      <c r="BJ135" s="341"/>
      <c r="BK135" s="341"/>
    </row>
    <row r="136" spans="1:63" ht="13.5">
      <c r="A136" s="341"/>
      <c r="B136" s="426"/>
      <c r="C136" s="341"/>
      <c r="D136" s="428"/>
      <c r="E136" s="428"/>
      <c r="F136" s="429"/>
      <c r="G136" s="430"/>
      <c r="H136" s="430"/>
      <c r="I136" s="431"/>
      <c r="J136" s="432"/>
      <c r="K136" s="431"/>
      <c r="L136" s="431"/>
      <c r="M136" s="431"/>
      <c r="N136" s="341"/>
      <c r="O136" s="431"/>
      <c r="P136" s="341"/>
      <c r="Q136" s="431"/>
      <c r="R136" s="431"/>
      <c r="S136" s="431"/>
      <c r="T136" s="431"/>
      <c r="U136" s="431"/>
      <c r="V136" s="431"/>
      <c r="W136" s="431"/>
      <c r="X136" s="431"/>
      <c r="Y136" s="431"/>
      <c r="Z136" s="431"/>
      <c r="AA136" s="431"/>
      <c r="AB136" s="431"/>
      <c r="AC136" s="430"/>
      <c r="AD136" s="431"/>
      <c r="AE136" s="431"/>
      <c r="AF136" s="347"/>
      <c r="AG136" s="347"/>
      <c r="AH136" s="347"/>
      <c r="AI136" s="347"/>
      <c r="AJ136" s="347"/>
      <c r="AK136" s="347"/>
      <c r="AL136" s="347"/>
      <c r="AM136" s="347"/>
      <c r="AN136" s="347"/>
      <c r="AO136" s="343"/>
      <c r="AP136" s="343"/>
      <c r="AQ136" s="343"/>
      <c r="AR136" s="349"/>
      <c r="AS136" s="345"/>
      <c r="AT136" s="345"/>
      <c r="AU136" s="345"/>
      <c r="AV136" s="341"/>
      <c r="AW136" s="341"/>
      <c r="AX136" s="341"/>
      <c r="AY136" s="341"/>
      <c r="AZ136" s="341"/>
      <c r="BA136" s="341"/>
      <c r="BB136" s="341"/>
      <c r="BC136" s="341"/>
      <c r="BD136" s="341"/>
      <c r="BE136" s="341"/>
      <c r="BF136" s="341"/>
      <c r="BG136" s="341"/>
      <c r="BH136" s="341"/>
      <c r="BI136" s="341"/>
      <c r="BJ136" s="341"/>
      <c r="BK136" s="341"/>
    </row>
    <row r="137" spans="1:63" ht="13.5">
      <c r="A137" s="341"/>
      <c r="B137" s="426"/>
      <c r="C137" s="341"/>
      <c r="D137" s="428"/>
      <c r="E137" s="428"/>
      <c r="F137" s="429"/>
      <c r="G137" s="430"/>
      <c r="H137" s="430"/>
      <c r="I137" s="431"/>
      <c r="J137" s="432"/>
      <c r="K137" s="431"/>
      <c r="L137" s="431"/>
      <c r="M137" s="431"/>
      <c r="N137" s="341"/>
      <c r="O137" s="431"/>
      <c r="P137" s="341"/>
      <c r="Q137" s="431"/>
      <c r="R137" s="431"/>
      <c r="S137" s="431"/>
      <c r="T137" s="431"/>
      <c r="U137" s="431"/>
      <c r="V137" s="431"/>
      <c r="W137" s="431"/>
      <c r="X137" s="431"/>
      <c r="Y137" s="431"/>
      <c r="Z137" s="431"/>
      <c r="AA137" s="431"/>
      <c r="AB137" s="431"/>
      <c r="AC137" s="430"/>
      <c r="AD137" s="431"/>
      <c r="AE137" s="431"/>
      <c r="AF137" s="347"/>
      <c r="AG137" s="347"/>
      <c r="AH137" s="347"/>
      <c r="AI137" s="347"/>
      <c r="AJ137" s="347"/>
      <c r="AK137" s="347"/>
      <c r="AL137" s="347"/>
      <c r="AM137" s="347"/>
      <c r="AN137" s="347"/>
      <c r="AO137" s="343"/>
      <c r="AP137" s="343"/>
      <c r="AQ137" s="343"/>
      <c r="AR137" s="349"/>
      <c r="AS137" s="345"/>
      <c r="AT137" s="345"/>
      <c r="AU137" s="345"/>
      <c r="AV137" s="341"/>
      <c r="AW137" s="341"/>
      <c r="AX137" s="341"/>
      <c r="AY137" s="341"/>
      <c r="AZ137" s="341"/>
      <c r="BA137" s="341"/>
      <c r="BB137" s="341"/>
      <c r="BC137" s="341"/>
      <c r="BD137" s="341"/>
      <c r="BE137" s="341"/>
      <c r="BF137" s="341"/>
      <c r="BG137" s="341"/>
      <c r="BH137" s="341"/>
      <c r="BI137" s="341"/>
      <c r="BJ137" s="341"/>
      <c r="BK137" s="341"/>
    </row>
    <row r="138" spans="1:63" ht="13.5">
      <c r="A138" s="341"/>
      <c r="B138" s="426"/>
      <c r="C138" s="341"/>
      <c r="D138" s="428"/>
      <c r="E138" s="428"/>
      <c r="F138" s="429"/>
      <c r="G138" s="430"/>
      <c r="H138" s="430"/>
      <c r="I138" s="431"/>
      <c r="J138" s="432"/>
      <c r="K138" s="431"/>
      <c r="L138" s="431"/>
      <c r="M138" s="431"/>
      <c r="N138" s="341"/>
      <c r="O138" s="431"/>
      <c r="P138" s="341"/>
      <c r="Q138" s="431"/>
      <c r="R138" s="431"/>
      <c r="S138" s="431"/>
      <c r="T138" s="431"/>
      <c r="U138" s="431"/>
      <c r="V138" s="431"/>
      <c r="W138" s="431"/>
      <c r="X138" s="431"/>
      <c r="Y138" s="431"/>
      <c r="Z138" s="431"/>
      <c r="AA138" s="431"/>
      <c r="AB138" s="431"/>
      <c r="AC138" s="430"/>
      <c r="AD138" s="431"/>
      <c r="AE138" s="431"/>
      <c r="AF138" s="347"/>
      <c r="AG138" s="347"/>
      <c r="AH138" s="347"/>
      <c r="AI138" s="347"/>
      <c r="AJ138" s="347"/>
      <c r="AK138" s="347"/>
      <c r="AL138" s="347"/>
      <c r="AM138" s="347"/>
      <c r="AN138" s="347"/>
      <c r="AO138" s="343"/>
      <c r="AP138" s="343"/>
      <c r="AQ138" s="343"/>
      <c r="AR138" s="349"/>
      <c r="AS138" s="345"/>
      <c r="AT138" s="345"/>
      <c r="AU138" s="345"/>
      <c r="AV138" s="341"/>
      <c r="AW138" s="341"/>
      <c r="AX138" s="341"/>
      <c r="AY138" s="341"/>
      <c r="AZ138" s="341"/>
      <c r="BA138" s="341"/>
      <c r="BB138" s="341"/>
      <c r="BC138" s="341"/>
      <c r="BD138" s="341"/>
      <c r="BE138" s="341"/>
      <c r="BF138" s="341"/>
      <c r="BG138" s="341"/>
      <c r="BH138" s="341"/>
      <c r="BI138" s="341"/>
      <c r="BJ138" s="341"/>
      <c r="BK138" s="341"/>
    </row>
    <row r="139" spans="1:63" ht="13.5">
      <c r="A139" s="341"/>
      <c r="B139" s="426"/>
      <c r="C139" s="341"/>
      <c r="D139" s="428"/>
      <c r="E139" s="428"/>
      <c r="F139" s="429"/>
      <c r="G139" s="430"/>
      <c r="H139" s="430"/>
      <c r="I139" s="431"/>
      <c r="J139" s="432"/>
      <c r="K139" s="431"/>
      <c r="L139" s="431"/>
      <c r="M139" s="431"/>
      <c r="N139" s="341"/>
      <c r="O139" s="431"/>
      <c r="P139" s="341"/>
      <c r="Q139" s="431"/>
      <c r="R139" s="431"/>
      <c r="S139" s="431"/>
      <c r="T139" s="431"/>
      <c r="U139" s="431"/>
      <c r="V139" s="431"/>
      <c r="W139" s="431"/>
      <c r="X139" s="431"/>
      <c r="Y139" s="431"/>
      <c r="Z139" s="431"/>
      <c r="AA139" s="431"/>
      <c r="AB139" s="431"/>
      <c r="AC139" s="430"/>
      <c r="AD139" s="431"/>
      <c r="AE139" s="431"/>
      <c r="AF139" s="347"/>
      <c r="AG139" s="347"/>
      <c r="AH139" s="347"/>
      <c r="AI139" s="347"/>
      <c r="AJ139" s="347"/>
      <c r="AK139" s="347"/>
      <c r="AL139" s="347"/>
      <c r="AM139" s="347"/>
      <c r="AN139" s="347"/>
      <c r="AO139" s="343"/>
      <c r="AP139" s="343"/>
      <c r="AQ139" s="343"/>
      <c r="AR139" s="349"/>
      <c r="AS139" s="345"/>
      <c r="AT139" s="345"/>
      <c r="AU139" s="345"/>
      <c r="AV139" s="341"/>
      <c r="AW139" s="341"/>
      <c r="AX139" s="341"/>
      <c r="AY139" s="341"/>
      <c r="AZ139" s="341"/>
      <c r="BA139" s="341"/>
      <c r="BB139" s="341"/>
      <c r="BC139" s="341"/>
      <c r="BD139" s="341"/>
      <c r="BE139" s="341"/>
      <c r="BF139" s="341"/>
      <c r="BG139" s="341"/>
      <c r="BH139" s="341"/>
      <c r="BI139" s="341"/>
      <c r="BJ139" s="341"/>
      <c r="BK139" s="341"/>
    </row>
    <row r="140" spans="1:63" ht="13.5">
      <c r="A140" s="341"/>
      <c r="B140" s="426"/>
      <c r="C140" s="341"/>
      <c r="D140" s="428"/>
      <c r="E140" s="428"/>
      <c r="F140" s="429"/>
      <c r="G140" s="430"/>
      <c r="H140" s="430"/>
      <c r="I140" s="431"/>
      <c r="J140" s="432"/>
      <c r="K140" s="431"/>
      <c r="L140" s="431"/>
      <c r="M140" s="431"/>
      <c r="N140" s="341"/>
      <c r="O140" s="431"/>
      <c r="P140" s="341"/>
      <c r="Q140" s="431"/>
      <c r="R140" s="431"/>
      <c r="S140" s="431"/>
      <c r="T140" s="431"/>
      <c r="U140" s="431"/>
      <c r="V140" s="431"/>
      <c r="W140" s="431"/>
      <c r="X140" s="431"/>
      <c r="Y140" s="431"/>
      <c r="Z140" s="431"/>
      <c r="AA140" s="431"/>
      <c r="AB140" s="431"/>
      <c r="AC140" s="430"/>
      <c r="AD140" s="431"/>
      <c r="AE140" s="431"/>
      <c r="AF140" s="347"/>
      <c r="AG140" s="347"/>
      <c r="AH140" s="347"/>
      <c r="AI140" s="347"/>
      <c r="AJ140" s="347"/>
      <c r="AK140" s="347"/>
      <c r="AL140" s="347"/>
      <c r="AM140" s="347"/>
      <c r="AN140" s="347"/>
      <c r="AO140" s="343"/>
      <c r="AP140" s="343"/>
      <c r="AQ140" s="343"/>
      <c r="AR140" s="349"/>
      <c r="AS140" s="345"/>
      <c r="AT140" s="345"/>
      <c r="AU140" s="345"/>
      <c r="AV140" s="341"/>
      <c r="AW140" s="341"/>
      <c r="AX140" s="341"/>
      <c r="AY140" s="341"/>
      <c r="AZ140" s="341"/>
      <c r="BA140" s="341"/>
      <c r="BB140" s="341"/>
      <c r="BC140" s="341"/>
      <c r="BD140" s="341"/>
      <c r="BE140" s="341"/>
      <c r="BF140" s="341"/>
      <c r="BG140" s="341"/>
      <c r="BH140" s="341"/>
      <c r="BI140" s="341"/>
      <c r="BJ140" s="341"/>
      <c r="BK140" s="341"/>
    </row>
    <row r="141" spans="1:63" ht="13.5">
      <c r="A141" s="341"/>
      <c r="B141" s="426"/>
      <c r="C141" s="341"/>
      <c r="D141" s="428"/>
      <c r="E141" s="428"/>
      <c r="F141" s="429"/>
      <c r="G141" s="430"/>
      <c r="H141" s="430"/>
      <c r="I141" s="431"/>
      <c r="J141" s="432"/>
      <c r="K141" s="431"/>
      <c r="L141" s="431"/>
      <c r="M141" s="431"/>
      <c r="N141" s="341"/>
      <c r="O141" s="431"/>
      <c r="P141" s="341"/>
      <c r="Q141" s="431"/>
      <c r="R141" s="431"/>
      <c r="S141" s="431"/>
      <c r="T141" s="431"/>
      <c r="U141" s="431"/>
      <c r="V141" s="431"/>
      <c r="W141" s="431"/>
      <c r="X141" s="431"/>
      <c r="Y141" s="431"/>
      <c r="Z141" s="431"/>
      <c r="AA141" s="431"/>
      <c r="AB141" s="431"/>
      <c r="AC141" s="430"/>
      <c r="AD141" s="431"/>
      <c r="AE141" s="431"/>
      <c r="AF141" s="347"/>
      <c r="AG141" s="347"/>
      <c r="AH141" s="347"/>
      <c r="AI141" s="347"/>
      <c r="AJ141" s="347"/>
      <c r="AK141" s="347"/>
      <c r="AL141" s="347"/>
      <c r="AM141" s="347"/>
      <c r="AN141" s="347"/>
      <c r="AO141" s="343"/>
      <c r="AP141" s="343"/>
      <c r="AQ141" s="343"/>
      <c r="AR141" s="349"/>
      <c r="AS141" s="345"/>
      <c r="AT141" s="345"/>
      <c r="AU141" s="345"/>
      <c r="AV141" s="341"/>
      <c r="AW141" s="341"/>
      <c r="AX141" s="341"/>
      <c r="AY141" s="341"/>
      <c r="AZ141" s="341"/>
      <c r="BA141" s="341"/>
      <c r="BB141" s="341"/>
      <c r="BC141" s="341"/>
      <c r="BD141" s="341"/>
      <c r="BE141" s="341"/>
      <c r="BF141" s="341"/>
      <c r="BG141" s="341"/>
      <c r="BH141" s="341"/>
      <c r="BI141" s="341"/>
      <c r="BJ141" s="341"/>
      <c r="BK141" s="341"/>
    </row>
    <row r="142" spans="1:63" ht="13.5">
      <c r="A142" s="341"/>
      <c r="B142" s="426"/>
      <c r="C142" s="341"/>
      <c r="D142" s="428"/>
      <c r="E142" s="428"/>
      <c r="F142" s="429"/>
      <c r="G142" s="430"/>
      <c r="H142" s="430"/>
      <c r="I142" s="431"/>
      <c r="J142" s="432"/>
      <c r="K142" s="431"/>
      <c r="L142" s="431"/>
      <c r="M142" s="431"/>
      <c r="N142" s="341"/>
      <c r="O142" s="431"/>
      <c r="P142" s="341"/>
      <c r="Q142" s="431"/>
      <c r="R142" s="431"/>
      <c r="S142" s="431"/>
      <c r="T142" s="431"/>
      <c r="U142" s="431"/>
      <c r="V142" s="431"/>
      <c r="W142" s="431"/>
      <c r="X142" s="431"/>
      <c r="Y142" s="431"/>
      <c r="Z142" s="431"/>
      <c r="AA142" s="431"/>
      <c r="AB142" s="431"/>
      <c r="AC142" s="430"/>
      <c r="AD142" s="431"/>
      <c r="AE142" s="431"/>
      <c r="AF142" s="347"/>
      <c r="AG142" s="347"/>
      <c r="AH142" s="347"/>
      <c r="AI142" s="347"/>
      <c r="AJ142" s="347"/>
      <c r="AK142" s="347"/>
      <c r="AL142" s="347"/>
      <c r="AM142" s="347"/>
      <c r="AN142" s="347"/>
      <c r="AO142" s="343"/>
      <c r="AP142" s="343"/>
      <c r="AQ142" s="343"/>
      <c r="AR142" s="349"/>
      <c r="AS142" s="345"/>
      <c r="AT142" s="345"/>
      <c r="AU142" s="345"/>
      <c r="AV142" s="341"/>
      <c r="AW142" s="341"/>
      <c r="AX142" s="341"/>
      <c r="AY142" s="341"/>
      <c r="AZ142" s="341"/>
      <c r="BA142" s="341"/>
      <c r="BB142" s="341"/>
      <c r="BC142" s="341"/>
      <c r="BD142" s="341"/>
      <c r="BE142" s="341"/>
      <c r="BF142" s="341"/>
      <c r="BG142" s="341"/>
      <c r="BH142" s="341"/>
      <c r="BI142" s="341"/>
      <c r="BJ142" s="341"/>
      <c r="BK142" s="341"/>
    </row>
    <row r="143" spans="1:63" ht="13.5">
      <c r="A143" s="341"/>
      <c r="B143" s="426"/>
      <c r="C143" s="341"/>
      <c r="D143" s="428"/>
      <c r="E143" s="428"/>
      <c r="F143" s="429"/>
      <c r="G143" s="430"/>
      <c r="H143" s="430"/>
      <c r="I143" s="431"/>
      <c r="J143" s="432"/>
      <c r="K143" s="431"/>
      <c r="L143" s="431"/>
      <c r="M143" s="431"/>
      <c r="N143" s="341"/>
      <c r="O143" s="431"/>
      <c r="P143" s="341"/>
      <c r="Q143" s="431"/>
      <c r="R143" s="431"/>
      <c r="S143" s="431"/>
      <c r="T143" s="431"/>
      <c r="U143" s="431"/>
      <c r="V143" s="431"/>
      <c r="W143" s="431"/>
      <c r="X143" s="431"/>
      <c r="Y143" s="431"/>
      <c r="Z143" s="431"/>
      <c r="AA143" s="431"/>
      <c r="AB143" s="431"/>
      <c r="AC143" s="430"/>
      <c r="AD143" s="431"/>
      <c r="AE143" s="431"/>
      <c r="AF143" s="347"/>
      <c r="AG143" s="347"/>
      <c r="AH143" s="347"/>
      <c r="AI143" s="347"/>
      <c r="AJ143" s="347"/>
      <c r="AK143" s="347"/>
      <c r="AL143" s="347"/>
      <c r="AM143" s="347"/>
      <c r="AN143" s="347"/>
      <c r="AO143" s="343"/>
      <c r="AP143" s="343"/>
      <c r="AQ143" s="343"/>
      <c r="AR143" s="349"/>
      <c r="AS143" s="345"/>
      <c r="AT143" s="345"/>
      <c r="AU143" s="345"/>
      <c r="AV143" s="341"/>
      <c r="AW143" s="341"/>
      <c r="AX143" s="341"/>
      <c r="AY143" s="341"/>
      <c r="AZ143" s="341"/>
      <c r="BA143" s="341"/>
      <c r="BB143" s="341"/>
      <c r="BC143" s="341"/>
      <c r="BD143" s="341"/>
      <c r="BE143" s="341"/>
      <c r="BF143" s="341"/>
      <c r="BG143" s="341"/>
      <c r="BH143" s="341"/>
      <c r="BI143" s="341"/>
      <c r="BJ143" s="341"/>
      <c r="BK143" s="341"/>
    </row>
    <row r="144" spans="1:63" ht="13.5">
      <c r="A144" s="341"/>
      <c r="B144" s="426"/>
      <c r="C144" s="341"/>
      <c r="D144" s="428"/>
      <c r="E144" s="428"/>
      <c r="F144" s="429"/>
      <c r="G144" s="430"/>
      <c r="H144" s="430"/>
      <c r="I144" s="431"/>
      <c r="J144" s="432"/>
      <c r="K144" s="431"/>
      <c r="L144" s="431"/>
      <c r="M144" s="431"/>
      <c r="N144" s="341"/>
      <c r="O144" s="431"/>
      <c r="P144" s="341"/>
      <c r="Q144" s="431"/>
      <c r="R144" s="431"/>
      <c r="S144" s="431"/>
      <c r="T144" s="431"/>
      <c r="U144" s="431"/>
      <c r="V144" s="431"/>
      <c r="W144" s="431"/>
      <c r="X144" s="431"/>
      <c r="Y144" s="431"/>
      <c r="Z144" s="431"/>
      <c r="AA144" s="431"/>
      <c r="AB144" s="431"/>
      <c r="AC144" s="430"/>
      <c r="AD144" s="431"/>
      <c r="AE144" s="431"/>
      <c r="AF144" s="347"/>
      <c r="AG144" s="347"/>
      <c r="AH144" s="347"/>
      <c r="AI144" s="347"/>
      <c r="AJ144" s="347"/>
      <c r="AK144" s="347"/>
      <c r="AL144" s="347"/>
      <c r="AM144" s="347"/>
      <c r="AN144" s="347"/>
      <c r="AO144" s="343"/>
      <c r="AP144" s="343"/>
      <c r="AQ144" s="343"/>
      <c r="AR144" s="349"/>
      <c r="AS144" s="345"/>
      <c r="AT144" s="345"/>
      <c r="AU144" s="345"/>
      <c r="AV144" s="341"/>
      <c r="AW144" s="341"/>
      <c r="AX144" s="341"/>
      <c r="AY144" s="341"/>
      <c r="AZ144" s="341"/>
      <c r="BA144" s="341"/>
      <c r="BB144" s="341"/>
      <c r="BC144" s="341"/>
      <c r="BD144" s="341"/>
      <c r="BE144" s="341"/>
      <c r="BF144" s="341"/>
      <c r="BG144" s="341"/>
      <c r="BH144" s="341"/>
      <c r="BI144" s="341"/>
      <c r="BJ144" s="341"/>
      <c r="BK144" s="341"/>
    </row>
    <row r="145" spans="1:63" ht="13.5">
      <c r="A145" s="341"/>
      <c r="B145" s="426"/>
      <c r="C145" s="341"/>
      <c r="D145" s="428"/>
      <c r="E145" s="428"/>
      <c r="F145" s="429"/>
      <c r="G145" s="430"/>
      <c r="H145" s="430"/>
      <c r="I145" s="431"/>
      <c r="J145" s="432"/>
      <c r="K145" s="431"/>
      <c r="L145" s="431"/>
      <c r="M145" s="431"/>
      <c r="N145" s="341"/>
      <c r="O145" s="431"/>
      <c r="P145" s="341"/>
      <c r="Q145" s="431"/>
      <c r="R145" s="431"/>
      <c r="S145" s="431"/>
      <c r="T145" s="431"/>
      <c r="U145" s="431"/>
      <c r="V145" s="431"/>
      <c r="W145" s="431"/>
      <c r="X145" s="431"/>
      <c r="Y145" s="431"/>
      <c r="Z145" s="431"/>
      <c r="AA145" s="431"/>
      <c r="AB145" s="431"/>
      <c r="AC145" s="430"/>
      <c r="AD145" s="431"/>
      <c r="AE145" s="431"/>
      <c r="AF145" s="347"/>
      <c r="AG145" s="347"/>
      <c r="AH145" s="347"/>
      <c r="AI145" s="347"/>
      <c r="AJ145" s="347"/>
      <c r="AK145" s="347"/>
      <c r="AL145" s="347"/>
      <c r="AM145" s="347"/>
      <c r="AN145" s="347"/>
      <c r="AO145" s="343"/>
      <c r="AP145" s="343"/>
      <c r="AQ145" s="343"/>
      <c r="AR145" s="349"/>
      <c r="AS145" s="345"/>
      <c r="AT145" s="345"/>
      <c r="AU145" s="345"/>
      <c r="AV145" s="341"/>
      <c r="AW145" s="341"/>
      <c r="AX145" s="341"/>
      <c r="AY145" s="341"/>
      <c r="AZ145" s="341"/>
      <c r="BA145" s="341"/>
      <c r="BB145" s="341"/>
      <c r="BC145" s="341"/>
      <c r="BD145" s="341"/>
      <c r="BE145" s="341"/>
      <c r="BF145" s="341"/>
      <c r="BG145" s="341"/>
      <c r="BH145" s="341"/>
      <c r="BI145" s="341"/>
      <c r="BJ145" s="341"/>
      <c r="BK145" s="341"/>
    </row>
    <row r="146" spans="1:63" ht="13.5">
      <c r="A146" s="341"/>
      <c r="B146" s="426"/>
      <c r="C146" s="341"/>
      <c r="D146" s="428"/>
      <c r="E146" s="428"/>
      <c r="F146" s="429"/>
      <c r="G146" s="430"/>
      <c r="H146" s="430"/>
      <c r="I146" s="431"/>
      <c r="J146" s="432"/>
      <c r="K146" s="431"/>
      <c r="L146" s="431"/>
      <c r="M146" s="431"/>
      <c r="N146" s="341"/>
      <c r="O146" s="431"/>
      <c r="P146" s="341"/>
      <c r="Q146" s="431"/>
      <c r="R146" s="431"/>
      <c r="S146" s="431"/>
      <c r="T146" s="431"/>
      <c r="U146" s="431"/>
      <c r="V146" s="431"/>
      <c r="W146" s="431"/>
      <c r="X146" s="431"/>
      <c r="Y146" s="431"/>
      <c r="Z146" s="431"/>
      <c r="AA146" s="431"/>
      <c r="AB146" s="431"/>
      <c r="AC146" s="430"/>
      <c r="AD146" s="431"/>
      <c r="AE146" s="431"/>
      <c r="AF146" s="431"/>
      <c r="AG146" s="431"/>
      <c r="AH146" s="431"/>
      <c r="AI146" s="431"/>
      <c r="AJ146" s="431"/>
      <c r="AK146" s="431"/>
      <c r="AL146" s="431"/>
      <c r="AM146" s="431"/>
      <c r="AN146" s="431"/>
      <c r="AO146" s="431"/>
      <c r="AP146" s="431"/>
      <c r="AQ146" s="431"/>
      <c r="AR146" s="349"/>
      <c r="AS146" s="345"/>
      <c r="AT146" s="345"/>
      <c r="AU146" s="345"/>
      <c r="AV146" s="341"/>
      <c r="AW146" s="341"/>
      <c r="AX146" s="341"/>
      <c r="AY146" s="341"/>
      <c r="AZ146" s="341"/>
      <c r="BA146" s="341"/>
      <c r="BB146" s="341"/>
      <c r="BC146" s="341"/>
      <c r="BD146" s="341"/>
      <c r="BE146" s="341"/>
      <c r="BF146" s="341"/>
      <c r="BG146" s="341"/>
      <c r="BH146" s="341"/>
      <c r="BI146" s="341"/>
      <c r="BJ146" s="341"/>
      <c r="BK146" s="341"/>
    </row>
    <row r="147" spans="1:63" ht="13.5">
      <c r="A147" s="341"/>
      <c r="B147" s="426"/>
      <c r="C147" s="341"/>
      <c r="D147" s="428"/>
      <c r="E147" s="428"/>
      <c r="F147" s="429"/>
      <c r="G147" s="430"/>
      <c r="H147" s="430"/>
      <c r="I147" s="431"/>
      <c r="J147" s="432"/>
      <c r="K147" s="431"/>
      <c r="L147" s="431"/>
      <c r="M147" s="431"/>
      <c r="N147" s="341"/>
      <c r="O147" s="431"/>
      <c r="P147" s="341"/>
      <c r="Q147" s="431"/>
      <c r="R147" s="431"/>
      <c r="S147" s="431"/>
      <c r="T147" s="431"/>
      <c r="U147" s="431"/>
      <c r="V147" s="431"/>
      <c r="W147" s="431"/>
      <c r="X147" s="431"/>
      <c r="Y147" s="431"/>
      <c r="Z147" s="431"/>
      <c r="AA147" s="431"/>
      <c r="AB147" s="431"/>
      <c r="AC147" s="430"/>
      <c r="AD147" s="431"/>
      <c r="AE147" s="431"/>
      <c r="AF147" s="431"/>
      <c r="AG147" s="431"/>
      <c r="AH147" s="431"/>
      <c r="AI147" s="431"/>
      <c r="AJ147" s="431"/>
      <c r="AK147" s="431"/>
      <c r="AL147" s="431"/>
      <c r="AM147" s="431"/>
      <c r="AN147" s="431"/>
      <c r="AO147" s="431"/>
      <c r="AP147" s="431"/>
      <c r="AQ147" s="431"/>
      <c r="AR147" s="349"/>
      <c r="AS147" s="345"/>
      <c r="AT147" s="345"/>
      <c r="AU147" s="345"/>
      <c r="AV147" s="341"/>
      <c r="AW147" s="341"/>
      <c r="AX147" s="341"/>
      <c r="AY147" s="341"/>
      <c r="AZ147" s="341"/>
      <c r="BA147" s="341"/>
      <c r="BB147" s="341"/>
      <c r="BC147" s="341"/>
      <c r="BD147" s="341"/>
      <c r="BE147" s="341"/>
      <c r="BF147" s="341"/>
      <c r="BG147" s="341"/>
      <c r="BH147" s="341"/>
      <c r="BI147" s="341"/>
      <c r="BJ147" s="341"/>
      <c r="BK147" s="341"/>
    </row>
    <row r="148" spans="1:63" ht="13.5">
      <c r="A148" s="341"/>
      <c r="B148" s="426"/>
      <c r="C148" s="341"/>
      <c r="D148" s="428"/>
      <c r="E148" s="428"/>
      <c r="F148" s="429"/>
      <c r="G148" s="430"/>
      <c r="H148" s="430"/>
      <c r="I148" s="431"/>
      <c r="J148" s="432"/>
      <c r="K148" s="431"/>
      <c r="L148" s="431"/>
      <c r="M148" s="431"/>
      <c r="N148" s="341"/>
      <c r="O148" s="431"/>
      <c r="P148" s="341"/>
      <c r="Q148" s="431"/>
      <c r="R148" s="431"/>
      <c r="S148" s="431"/>
      <c r="T148" s="431"/>
      <c r="U148" s="431"/>
      <c r="V148" s="431"/>
      <c r="W148" s="431"/>
      <c r="X148" s="431"/>
      <c r="Y148" s="431"/>
      <c r="Z148" s="431"/>
      <c r="AA148" s="431"/>
      <c r="AB148" s="431"/>
      <c r="AC148" s="430"/>
      <c r="AD148" s="431"/>
      <c r="AE148" s="431"/>
      <c r="AF148" s="431"/>
      <c r="AG148" s="431"/>
      <c r="AH148" s="431"/>
      <c r="AI148" s="431"/>
      <c r="AJ148" s="431"/>
      <c r="AK148" s="431"/>
      <c r="AL148" s="431"/>
      <c r="AM148" s="431"/>
      <c r="AN148" s="431"/>
      <c r="AO148" s="431"/>
      <c r="AP148" s="431"/>
      <c r="AQ148" s="431"/>
      <c r="AR148" s="349"/>
      <c r="AS148" s="345"/>
      <c r="AT148" s="345"/>
      <c r="AU148" s="345"/>
      <c r="AV148" s="341"/>
      <c r="AW148" s="341"/>
      <c r="AX148" s="341"/>
      <c r="AY148" s="341"/>
      <c r="AZ148" s="341"/>
      <c r="BA148" s="341"/>
      <c r="BB148" s="341"/>
      <c r="BC148" s="341"/>
      <c r="BD148" s="341"/>
      <c r="BE148" s="341"/>
      <c r="BF148" s="341"/>
      <c r="BG148" s="341"/>
      <c r="BH148" s="341"/>
      <c r="BI148" s="341"/>
      <c r="BJ148" s="341"/>
      <c r="BK148" s="341"/>
    </row>
    <row r="149" spans="1:63" ht="13.5">
      <c r="A149" s="341"/>
      <c r="B149" s="426"/>
      <c r="C149" s="341"/>
      <c r="D149" s="428"/>
      <c r="E149" s="428"/>
      <c r="F149" s="429"/>
      <c r="G149" s="430"/>
      <c r="H149" s="430"/>
      <c r="I149" s="431"/>
      <c r="J149" s="432"/>
      <c r="K149" s="431"/>
      <c r="L149" s="431"/>
      <c r="M149" s="431"/>
      <c r="N149" s="341"/>
      <c r="O149" s="431"/>
      <c r="P149" s="341"/>
      <c r="Q149" s="431"/>
      <c r="R149" s="431"/>
      <c r="S149" s="431"/>
      <c r="T149" s="431"/>
      <c r="U149" s="431"/>
      <c r="V149" s="431"/>
      <c r="W149" s="431"/>
      <c r="X149" s="431"/>
      <c r="Y149" s="431"/>
      <c r="Z149" s="431"/>
      <c r="AA149" s="431"/>
      <c r="AB149" s="431"/>
      <c r="AC149" s="430"/>
      <c r="AD149" s="431"/>
      <c r="AE149" s="431"/>
      <c r="AF149" s="431"/>
      <c r="AG149" s="431"/>
      <c r="AH149" s="431"/>
      <c r="AI149" s="431"/>
      <c r="AJ149" s="431"/>
      <c r="AK149" s="431"/>
      <c r="AL149" s="431"/>
      <c r="AM149" s="431"/>
      <c r="AN149" s="431"/>
      <c r="AO149" s="431"/>
      <c r="AP149" s="431"/>
      <c r="AQ149" s="431"/>
      <c r="AR149" s="349"/>
      <c r="AS149" s="345"/>
      <c r="AT149" s="345"/>
      <c r="AU149" s="345"/>
      <c r="AV149" s="341"/>
      <c r="AW149" s="341"/>
      <c r="AX149" s="341"/>
      <c r="AY149" s="341"/>
      <c r="AZ149" s="341"/>
      <c r="BA149" s="341"/>
      <c r="BB149" s="341"/>
      <c r="BC149" s="341"/>
      <c r="BD149" s="341"/>
      <c r="BE149" s="341"/>
      <c r="BF149" s="341"/>
      <c r="BG149" s="341"/>
      <c r="BH149" s="341"/>
      <c r="BI149" s="341"/>
      <c r="BJ149" s="341"/>
      <c r="BK149" s="341"/>
    </row>
    <row r="150" spans="1:63" ht="13.5">
      <c r="A150" s="341"/>
      <c r="B150" s="426"/>
      <c r="C150" s="341"/>
      <c r="D150" s="428"/>
      <c r="E150" s="428"/>
      <c r="F150" s="429"/>
      <c r="G150" s="430"/>
      <c r="H150" s="430"/>
      <c r="I150" s="431"/>
      <c r="J150" s="432"/>
      <c r="K150" s="431"/>
      <c r="L150" s="431"/>
      <c r="M150" s="431"/>
      <c r="N150" s="341"/>
      <c r="O150" s="431"/>
      <c r="P150" s="341"/>
      <c r="Q150" s="431"/>
      <c r="R150" s="431"/>
      <c r="S150" s="431"/>
      <c r="T150" s="431"/>
      <c r="U150" s="431"/>
      <c r="V150" s="431"/>
      <c r="W150" s="431"/>
      <c r="X150" s="431"/>
      <c r="Y150" s="431"/>
      <c r="Z150" s="431"/>
      <c r="AA150" s="431"/>
      <c r="AB150" s="431"/>
      <c r="AC150" s="430"/>
      <c r="AD150" s="431"/>
      <c r="AE150" s="431"/>
      <c r="AF150" s="431"/>
      <c r="AG150" s="431"/>
      <c r="AH150" s="431"/>
      <c r="AI150" s="431"/>
      <c r="AJ150" s="431"/>
      <c r="AK150" s="431"/>
      <c r="AL150" s="431"/>
      <c r="AM150" s="431"/>
      <c r="AN150" s="431"/>
      <c r="AO150" s="431"/>
      <c r="AP150" s="431"/>
      <c r="AQ150" s="431"/>
      <c r="AR150" s="349"/>
      <c r="AS150" s="345"/>
      <c r="AT150" s="345"/>
      <c r="AU150" s="345"/>
      <c r="AV150" s="341"/>
      <c r="AW150" s="341"/>
      <c r="AX150" s="341"/>
      <c r="AY150" s="341"/>
      <c r="AZ150" s="341"/>
      <c r="BA150" s="341"/>
      <c r="BB150" s="341"/>
      <c r="BC150" s="341"/>
      <c r="BD150" s="341"/>
      <c r="BE150" s="341"/>
      <c r="BF150" s="341"/>
      <c r="BG150" s="341"/>
      <c r="BH150" s="341"/>
      <c r="BI150" s="341"/>
      <c r="BJ150" s="341"/>
      <c r="BK150" s="341"/>
    </row>
    <row r="151" spans="1:63" ht="13.5">
      <c r="A151" s="341"/>
      <c r="B151" s="426"/>
      <c r="C151" s="341"/>
      <c r="D151" s="428"/>
      <c r="E151" s="428"/>
      <c r="F151" s="429"/>
      <c r="G151" s="430"/>
      <c r="H151" s="430"/>
      <c r="I151" s="431"/>
      <c r="J151" s="432"/>
      <c r="K151" s="431"/>
      <c r="L151" s="431"/>
      <c r="M151" s="431"/>
      <c r="N151" s="341"/>
      <c r="O151" s="431"/>
      <c r="P151" s="341"/>
      <c r="Q151" s="431"/>
      <c r="R151" s="431"/>
      <c r="S151" s="431"/>
      <c r="T151" s="431"/>
      <c r="U151" s="431"/>
      <c r="V151" s="431"/>
      <c r="W151" s="431"/>
      <c r="X151" s="431"/>
      <c r="Y151" s="431"/>
      <c r="Z151" s="431"/>
      <c r="AA151" s="431"/>
      <c r="AB151" s="431"/>
      <c r="AC151" s="430"/>
      <c r="AD151" s="431"/>
      <c r="AE151" s="431"/>
      <c r="AF151" s="431"/>
      <c r="AG151" s="431"/>
      <c r="AH151" s="431"/>
      <c r="AI151" s="431"/>
      <c r="AJ151" s="431"/>
      <c r="AK151" s="431"/>
      <c r="AL151" s="431"/>
      <c r="AM151" s="431"/>
      <c r="AN151" s="431"/>
      <c r="AO151" s="431"/>
      <c r="AP151" s="431"/>
      <c r="AQ151" s="431"/>
      <c r="AR151" s="349"/>
      <c r="AS151" s="345"/>
      <c r="AT151" s="345"/>
      <c r="AU151" s="345"/>
      <c r="AV151" s="341"/>
      <c r="AW151" s="341"/>
      <c r="AX151" s="341"/>
      <c r="AY151" s="341"/>
      <c r="AZ151" s="341"/>
      <c r="BA151" s="341"/>
      <c r="BB151" s="341"/>
      <c r="BC151" s="341"/>
      <c r="BD151" s="341"/>
      <c r="BE151" s="341"/>
      <c r="BF151" s="341"/>
      <c r="BG151" s="341"/>
      <c r="BH151" s="341"/>
      <c r="BI151" s="341"/>
      <c r="BJ151" s="341"/>
      <c r="BK151" s="341"/>
    </row>
    <row r="152" spans="1:63" ht="13.5">
      <c r="A152" s="341"/>
      <c r="B152" s="426"/>
      <c r="C152" s="341"/>
      <c r="D152" s="428"/>
      <c r="E152" s="428"/>
      <c r="F152" s="429"/>
      <c r="G152" s="430"/>
      <c r="H152" s="430"/>
      <c r="I152" s="431"/>
      <c r="J152" s="432"/>
      <c r="K152" s="431"/>
      <c r="L152" s="431"/>
      <c r="M152" s="431"/>
      <c r="N152" s="341"/>
      <c r="O152" s="431"/>
      <c r="P152" s="341"/>
      <c r="Q152" s="431"/>
      <c r="R152" s="431"/>
      <c r="S152" s="431"/>
      <c r="T152" s="431"/>
      <c r="U152" s="431"/>
      <c r="V152" s="431"/>
      <c r="W152" s="431"/>
      <c r="X152" s="431"/>
      <c r="Y152" s="431"/>
      <c r="Z152" s="431"/>
      <c r="AA152" s="431"/>
      <c r="AB152" s="431"/>
      <c r="AC152" s="430"/>
      <c r="AD152" s="431"/>
      <c r="AE152" s="431"/>
      <c r="AF152" s="431"/>
      <c r="AG152" s="431"/>
      <c r="AH152" s="431"/>
      <c r="AI152" s="431"/>
      <c r="AJ152" s="431"/>
      <c r="AK152" s="431"/>
      <c r="AL152" s="431"/>
      <c r="AM152" s="431"/>
      <c r="AN152" s="431"/>
      <c r="AO152" s="431"/>
      <c r="AP152" s="431"/>
      <c r="AQ152" s="431"/>
      <c r="AR152" s="349"/>
      <c r="AS152" s="345"/>
      <c r="AT152" s="345"/>
      <c r="AU152" s="345"/>
      <c r="AV152" s="341"/>
      <c r="AW152" s="341"/>
      <c r="AX152" s="341"/>
      <c r="AY152" s="341"/>
      <c r="AZ152" s="341"/>
      <c r="BA152" s="341"/>
      <c r="BB152" s="341"/>
      <c r="BC152" s="341"/>
      <c r="BD152" s="341"/>
      <c r="BE152" s="341"/>
      <c r="BF152" s="341"/>
      <c r="BG152" s="341"/>
      <c r="BH152" s="341"/>
      <c r="BI152" s="341"/>
      <c r="BJ152" s="341"/>
      <c r="BK152" s="341"/>
    </row>
    <row r="153" spans="1:63" ht="13.5">
      <c r="A153" s="341"/>
      <c r="B153" s="426"/>
      <c r="C153" s="341"/>
      <c r="D153" s="428"/>
      <c r="E153" s="428"/>
      <c r="F153" s="429"/>
      <c r="G153" s="430"/>
      <c r="H153" s="430"/>
      <c r="I153" s="431"/>
      <c r="J153" s="432"/>
      <c r="K153" s="431"/>
      <c r="L153" s="431"/>
      <c r="M153" s="431"/>
      <c r="N153" s="341"/>
      <c r="O153" s="431"/>
      <c r="P153" s="341"/>
      <c r="Q153" s="431"/>
      <c r="R153" s="431"/>
      <c r="S153" s="431"/>
      <c r="T153" s="431"/>
      <c r="U153" s="431"/>
      <c r="V153" s="431"/>
      <c r="W153" s="431"/>
      <c r="X153" s="431"/>
      <c r="Y153" s="431"/>
      <c r="Z153" s="431"/>
      <c r="AA153" s="431"/>
      <c r="AB153" s="431"/>
      <c r="AC153" s="430"/>
      <c r="AD153" s="431"/>
      <c r="AE153" s="431"/>
      <c r="AF153" s="431"/>
      <c r="AG153" s="431"/>
      <c r="AH153" s="431"/>
      <c r="AI153" s="431"/>
      <c r="AJ153" s="431"/>
      <c r="AK153" s="431"/>
      <c r="AL153" s="431"/>
      <c r="AM153" s="431"/>
      <c r="AN153" s="431"/>
      <c r="AO153" s="431"/>
      <c r="AP153" s="431"/>
      <c r="AQ153" s="431"/>
      <c r="AR153" s="349"/>
      <c r="AS153" s="345"/>
      <c r="AT153" s="345"/>
      <c r="AU153" s="345"/>
      <c r="AV153" s="341"/>
      <c r="AW153" s="341"/>
      <c r="AX153" s="341"/>
      <c r="AY153" s="341"/>
      <c r="AZ153" s="341"/>
      <c r="BA153" s="341"/>
      <c r="BB153" s="341"/>
      <c r="BC153" s="341"/>
      <c r="BD153" s="341"/>
      <c r="BE153" s="341"/>
      <c r="BF153" s="341"/>
      <c r="BG153" s="341"/>
      <c r="BH153" s="341"/>
      <c r="BI153" s="341"/>
      <c r="BJ153" s="341"/>
      <c r="BK153" s="341"/>
    </row>
    <row r="154" spans="1:63" ht="13.5">
      <c r="A154" s="341"/>
      <c r="B154" s="426"/>
      <c r="C154" s="341"/>
      <c r="D154" s="428"/>
      <c r="E154" s="428"/>
      <c r="F154" s="429"/>
      <c r="G154" s="430"/>
      <c r="H154" s="430"/>
      <c r="I154" s="431"/>
      <c r="J154" s="432"/>
      <c r="K154" s="431"/>
      <c r="L154" s="431"/>
      <c r="M154" s="431"/>
      <c r="N154" s="341"/>
      <c r="O154" s="431"/>
      <c r="P154" s="341"/>
      <c r="Q154" s="431"/>
      <c r="R154" s="431"/>
      <c r="S154" s="431"/>
      <c r="T154" s="431"/>
      <c r="U154" s="431"/>
      <c r="V154" s="431"/>
      <c r="W154" s="431"/>
      <c r="X154" s="431"/>
      <c r="Y154" s="431"/>
      <c r="Z154" s="431"/>
      <c r="AA154" s="431"/>
      <c r="AB154" s="431"/>
      <c r="AC154" s="430"/>
      <c r="AD154" s="431"/>
      <c r="AE154" s="431"/>
      <c r="AF154" s="431"/>
      <c r="AG154" s="431"/>
      <c r="AH154" s="431"/>
      <c r="AI154" s="431"/>
      <c r="AJ154" s="431"/>
      <c r="AK154" s="431"/>
      <c r="AL154" s="431"/>
      <c r="AM154" s="431"/>
      <c r="AN154" s="431"/>
      <c r="AO154" s="431"/>
      <c r="AP154" s="431"/>
      <c r="AQ154" s="431"/>
      <c r="AR154" s="349"/>
      <c r="AS154" s="345"/>
      <c r="AT154" s="345"/>
      <c r="AU154" s="345"/>
      <c r="AV154" s="341"/>
      <c r="AW154" s="341"/>
      <c r="AX154" s="341"/>
      <c r="AY154" s="341"/>
      <c r="AZ154" s="341"/>
      <c r="BA154" s="341"/>
      <c r="BB154" s="341"/>
      <c r="BC154" s="341"/>
      <c r="BD154" s="341"/>
      <c r="BE154" s="341"/>
      <c r="BF154" s="341"/>
      <c r="BG154" s="341"/>
      <c r="BH154" s="341"/>
      <c r="BI154" s="341"/>
      <c r="BJ154" s="341"/>
      <c r="BK154" s="341"/>
    </row>
    <row r="155" spans="1:63" ht="13.5">
      <c r="A155" s="341"/>
      <c r="B155" s="426"/>
      <c r="C155" s="341"/>
      <c r="D155" s="428"/>
      <c r="E155" s="428"/>
      <c r="F155" s="429"/>
      <c r="G155" s="430"/>
      <c r="H155" s="430"/>
      <c r="I155" s="431"/>
      <c r="J155" s="432"/>
      <c r="K155" s="431"/>
      <c r="L155" s="431"/>
      <c r="M155" s="431"/>
      <c r="N155" s="341"/>
      <c r="O155" s="431"/>
      <c r="P155" s="341"/>
      <c r="Q155" s="431"/>
      <c r="R155" s="431"/>
      <c r="S155" s="431"/>
      <c r="T155" s="431"/>
      <c r="U155" s="431"/>
      <c r="V155" s="431"/>
      <c r="W155" s="431"/>
      <c r="X155" s="431"/>
      <c r="Y155" s="431"/>
      <c r="Z155" s="431"/>
      <c r="AA155" s="431"/>
      <c r="AB155" s="431"/>
      <c r="AC155" s="430"/>
      <c r="AD155" s="431"/>
      <c r="AE155" s="431"/>
      <c r="AF155" s="431"/>
      <c r="AG155" s="431"/>
      <c r="AH155" s="431"/>
      <c r="AI155" s="431"/>
      <c r="AJ155" s="431"/>
      <c r="AK155" s="431"/>
      <c r="AL155" s="431"/>
      <c r="AM155" s="431"/>
      <c r="AN155" s="431"/>
      <c r="AO155" s="431"/>
      <c r="AP155" s="431"/>
      <c r="AQ155" s="431"/>
      <c r="AR155" s="349"/>
      <c r="AS155" s="345"/>
      <c r="AT155" s="345"/>
      <c r="AU155" s="345"/>
      <c r="AV155" s="341"/>
      <c r="AW155" s="341"/>
      <c r="AX155" s="341"/>
      <c r="AY155" s="341"/>
      <c r="AZ155" s="341"/>
      <c r="BA155" s="341"/>
      <c r="BB155" s="341"/>
      <c r="BC155" s="341"/>
      <c r="BD155" s="341"/>
      <c r="BE155" s="341"/>
      <c r="BF155" s="341"/>
      <c r="BG155" s="341"/>
      <c r="BH155" s="341"/>
      <c r="BI155" s="341"/>
      <c r="BJ155" s="341"/>
      <c r="BK155" s="341"/>
    </row>
    <row r="156" spans="1:63" ht="13.5">
      <c r="A156" s="341"/>
      <c r="B156" s="426"/>
      <c r="C156" s="341"/>
      <c r="D156" s="428"/>
      <c r="E156" s="428"/>
      <c r="F156" s="429"/>
      <c r="G156" s="430"/>
      <c r="H156" s="430"/>
      <c r="I156" s="431"/>
      <c r="J156" s="432"/>
      <c r="K156" s="431"/>
      <c r="L156" s="431"/>
      <c r="M156" s="431"/>
      <c r="N156" s="341"/>
      <c r="O156" s="431"/>
      <c r="P156" s="341"/>
      <c r="Q156" s="431"/>
      <c r="R156" s="431"/>
      <c r="S156" s="431"/>
      <c r="T156" s="431"/>
      <c r="U156" s="431"/>
      <c r="V156" s="431"/>
      <c r="W156" s="431"/>
      <c r="X156" s="431"/>
      <c r="Y156" s="431"/>
      <c r="Z156" s="431"/>
      <c r="AA156" s="431"/>
      <c r="AB156" s="431"/>
      <c r="AC156" s="430"/>
      <c r="AD156" s="431"/>
      <c r="AE156" s="431"/>
      <c r="AF156" s="431"/>
      <c r="AG156" s="431"/>
      <c r="AH156" s="431"/>
      <c r="AI156" s="431"/>
      <c r="AJ156" s="431"/>
      <c r="AK156" s="431"/>
      <c r="AL156" s="431"/>
      <c r="AM156" s="431"/>
      <c r="AN156" s="431"/>
      <c r="AO156" s="431"/>
      <c r="AP156" s="431"/>
      <c r="AQ156" s="431"/>
      <c r="AR156" s="349"/>
      <c r="AS156" s="345"/>
      <c r="AT156" s="345"/>
      <c r="AU156" s="345"/>
      <c r="AV156" s="341"/>
      <c r="AW156" s="341"/>
      <c r="AX156" s="341"/>
      <c r="AY156" s="341"/>
      <c r="AZ156" s="341"/>
      <c r="BA156" s="341"/>
      <c r="BB156" s="341"/>
      <c r="BC156" s="341"/>
      <c r="BD156" s="341"/>
      <c r="BE156" s="341"/>
      <c r="BF156" s="341"/>
      <c r="BG156" s="341"/>
      <c r="BH156" s="341"/>
      <c r="BI156" s="341"/>
      <c r="BJ156" s="341"/>
      <c r="BK156" s="341"/>
    </row>
    <row r="157" spans="1:63" ht="13.5">
      <c r="A157" s="341"/>
      <c r="B157" s="426"/>
      <c r="C157" s="341"/>
      <c r="D157" s="428"/>
      <c r="E157" s="428"/>
      <c r="F157" s="429"/>
      <c r="G157" s="430"/>
      <c r="H157" s="430"/>
      <c r="I157" s="431"/>
      <c r="J157" s="432"/>
      <c r="K157" s="431"/>
      <c r="L157" s="431"/>
      <c r="M157" s="431"/>
      <c r="N157" s="341"/>
      <c r="O157" s="431"/>
      <c r="P157" s="341"/>
      <c r="Q157" s="431"/>
      <c r="R157" s="431"/>
      <c r="S157" s="431"/>
      <c r="T157" s="431"/>
      <c r="U157" s="431"/>
      <c r="V157" s="431"/>
      <c r="W157" s="431"/>
      <c r="X157" s="431"/>
      <c r="Y157" s="431"/>
      <c r="Z157" s="431"/>
      <c r="AA157" s="431"/>
      <c r="AB157" s="431"/>
      <c r="AC157" s="430"/>
      <c r="AD157" s="431"/>
      <c r="AE157" s="431"/>
      <c r="AF157" s="431"/>
      <c r="AG157" s="431"/>
      <c r="AH157" s="431"/>
      <c r="AI157" s="431"/>
      <c r="AJ157" s="431"/>
      <c r="AK157" s="431"/>
      <c r="AL157" s="431"/>
      <c r="AM157" s="431"/>
      <c r="AN157" s="431"/>
      <c r="AO157" s="431"/>
      <c r="AP157" s="431"/>
      <c r="AQ157" s="431"/>
      <c r="AR157" s="349"/>
      <c r="AS157" s="345"/>
      <c r="AT157" s="345"/>
      <c r="AU157" s="345"/>
      <c r="AV157" s="341"/>
      <c r="AW157" s="341"/>
      <c r="AX157" s="341"/>
      <c r="AY157" s="341"/>
      <c r="AZ157" s="341"/>
      <c r="BA157" s="341"/>
      <c r="BB157" s="341"/>
      <c r="BC157" s="341"/>
      <c r="BD157" s="341"/>
      <c r="BE157" s="341"/>
      <c r="BF157" s="341"/>
      <c r="BG157" s="341"/>
      <c r="BH157" s="341"/>
      <c r="BI157" s="341"/>
      <c r="BJ157" s="341"/>
      <c r="BK157" s="341"/>
    </row>
    <row r="158" spans="1:63" ht="13.5">
      <c r="A158" s="341"/>
      <c r="B158" s="426"/>
      <c r="C158" s="341"/>
      <c r="D158" s="428"/>
      <c r="E158" s="428"/>
      <c r="F158" s="429"/>
      <c r="G158" s="430"/>
      <c r="H158" s="430"/>
      <c r="I158" s="431"/>
      <c r="J158" s="432"/>
      <c r="K158" s="431"/>
      <c r="L158" s="431"/>
      <c r="M158" s="431"/>
      <c r="N158" s="341"/>
      <c r="O158" s="431"/>
      <c r="P158" s="341"/>
      <c r="Q158" s="431"/>
      <c r="R158" s="431"/>
      <c r="S158" s="431"/>
      <c r="T158" s="431"/>
      <c r="U158" s="431"/>
      <c r="V158" s="431"/>
      <c r="W158" s="431"/>
      <c r="X158" s="431"/>
      <c r="Y158" s="431"/>
      <c r="Z158" s="431"/>
      <c r="AA158" s="431"/>
      <c r="AB158" s="431"/>
      <c r="AC158" s="430"/>
      <c r="AD158" s="431"/>
      <c r="AE158" s="431"/>
      <c r="AF158" s="431"/>
      <c r="AG158" s="431"/>
      <c r="AH158" s="431"/>
      <c r="AI158" s="431"/>
      <c r="AJ158" s="431"/>
      <c r="AK158" s="431"/>
      <c r="AL158" s="431"/>
      <c r="AM158" s="431"/>
      <c r="AN158" s="431"/>
      <c r="AO158" s="431"/>
      <c r="AP158" s="431"/>
      <c r="AQ158" s="431"/>
      <c r="AR158" s="349"/>
      <c r="AS158" s="345"/>
      <c r="AT158" s="345"/>
      <c r="AU158" s="345"/>
      <c r="AV158" s="341"/>
      <c r="AW158" s="341"/>
      <c r="AX158" s="341"/>
      <c r="AY158" s="341"/>
      <c r="AZ158" s="341"/>
      <c r="BA158" s="341"/>
      <c r="BB158" s="341"/>
      <c r="BC158" s="341"/>
      <c r="BD158" s="341"/>
      <c r="BE158" s="341"/>
      <c r="BF158" s="341"/>
      <c r="BG158" s="341"/>
      <c r="BH158" s="341"/>
      <c r="BI158" s="341"/>
      <c r="BJ158" s="341"/>
      <c r="BK158" s="341"/>
    </row>
    <row r="159" spans="1:63" ht="13.5">
      <c r="A159" s="341"/>
      <c r="B159" s="426"/>
      <c r="C159" s="341"/>
      <c r="D159" s="428"/>
      <c r="E159" s="428"/>
      <c r="F159" s="429"/>
      <c r="G159" s="430"/>
      <c r="H159" s="430"/>
      <c r="I159" s="431"/>
      <c r="J159" s="432"/>
      <c r="K159" s="431"/>
      <c r="L159" s="431"/>
      <c r="M159" s="431"/>
      <c r="N159" s="341"/>
      <c r="O159" s="431"/>
      <c r="P159" s="341"/>
      <c r="Q159" s="431"/>
      <c r="R159" s="431"/>
      <c r="S159" s="431"/>
      <c r="T159" s="431"/>
      <c r="U159" s="431"/>
      <c r="V159" s="431"/>
      <c r="W159" s="431"/>
      <c r="X159" s="431"/>
      <c r="Y159" s="431"/>
      <c r="Z159" s="431"/>
      <c r="AA159" s="431"/>
      <c r="AB159" s="431"/>
      <c r="AC159" s="430"/>
      <c r="AD159" s="431"/>
      <c r="AE159" s="431"/>
      <c r="AF159" s="431"/>
      <c r="AG159" s="431"/>
      <c r="AH159" s="431"/>
      <c r="AI159" s="431"/>
      <c r="AJ159" s="431"/>
      <c r="AK159" s="431"/>
      <c r="AL159" s="431"/>
      <c r="AM159" s="431"/>
      <c r="AN159" s="431"/>
      <c r="AO159" s="431"/>
      <c r="AP159" s="431"/>
      <c r="AQ159" s="431"/>
      <c r="AR159" s="349"/>
      <c r="AS159" s="345"/>
      <c r="AT159" s="345"/>
      <c r="AU159" s="345"/>
      <c r="AV159" s="341"/>
      <c r="AW159" s="341"/>
      <c r="AX159" s="341"/>
      <c r="AY159" s="341"/>
      <c r="AZ159" s="341"/>
      <c r="BA159" s="341"/>
      <c r="BB159" s="341"/>
      <c r="BC159" s="341"/>
      <c r="BD159" s="341"/>
      <c r="BE159" s="341"/>
      <c r="BF159" s="341"/>
      <c r="BG159" s="341"/>
      <c r="BH159" s="341"/>
      <c r="BI159" s="341"/>
      <c r="BJ159" s="341"/>
      <c r="BK159" s="341"/>
    </row>
    <row r="160" spans="1:63" ht="13.5">
      <c r="A160" s="341"/>
      <c r="B160" s="426"/>
      <c r="C160" s="341"/>
      <c r="D160" s="428"/>
      <c r="E160" s="428"/>
      <c r="F160" s="429"/>
      <c r="G160" s="430"/>
      <c r="H160" s="430"/>
      <c r="I160" s="431"/>
      <c r="J160" s="432"/>
      <c r="K160" s="431"/>
      <c r="L160" s="431"/>
      <c r="M160" s="431"/>
      <c r="N160" s="341"/>
      <c r="O160" s="431"/>
      <c r="P160" s="341"/>
      <c r="Q160" s="431"/>
      <c r="R160" s="431"/>
      <c r="S160" s="431"/>
      <c r="T160" s="431"/>
      <c r="U160" s="431"/>
      <c r="V160" s="431"/>
      <c r="W160" s="431"/>
      <c r="X160" s="431"/>
      <c r="Y160" s="431"/>
      <c r="Z160" s="431"/>
      <c r="AA160" s="431"/>
      <c r="AB160" s="431"/>
      <c r="AC160" s="430"/>
      <c r="AD160" s="431"/>
      <c r="AE160" s="431"/>
      <c r="AF160" s="431"/>
      <c r="AG160" s="431"/>
      <c r="AH160" s="431"/>
      <c r="AI160" s="431"/>
      <c r="AJ160" s="431"/>
      <c r="AK160" s="431"/>
      <c r="AL160" s="431"/>
      <c r="AM160" s="431"/>
      <c r="AN160" s="431"/>
      <c r="AO160" s="431"/>
      <c r="AP160" s="431"/>
      <c r="AQ160" s="431"/>
      <c r="AR160" s="349"/>
      <c r="AS160" s="345"/>
      <c r="AT160" s="345"/>
      <c r="AU160" s="345"/>
      <c r="AV160" s="341"/>
      <c r="AW160" s="341"/>
      <c r="AX160" s="341"/>
      <c r="AY160" s="341"/>
      <c r="AZ160" s="341"/>
      <c r="BA160" s="341"/>
      <c r="BB160" s="341"/>
      <c r="BC160" s="341"/>
      <c r="BD160" s="341"/>
      <c r="BE160" s="341"/>
      <c r="BF160" s="341"/>
      <c r="BG160" s="341"/>
      <c r="BH160" s="341"/>
      <c r="BI160" s="341"/>
      <c r="BJ160" s="341"/>
      <c r="BK160" s="341"/>
    </row>
    <row r="161" spans="1:63" ht="13.5">
      <c r="A161" s="341"/>
      <c r="B161" s="426"/>
      <c r="C161" s="341"/>
      <c r="D161" s="428"/>
      <c r="E161" s="428"/>
      <c r="F161" s="429"/>
      <c r="G161" s="430"/>
      <c r="H161" s="430"/>
      <c r="I161" s="431"/>
      <c r="J161" s="432"/>
      <c r="K161" s="431"/>
      <c r="L161" s="431"/>
      <c r="M161" s="431"/>
      <c r="N161" s="341"/>
      <c r="O161" s="431"/>
      <c r="P161" s="341"/>
      <c r="Q161" s="431"/>
      <c r="R161" s="431"/>
      <c r="S161" s="431"/>
      <c r="T161" s="431"/>
      <c r="U161" s="431"/>
      <c r="V161" s="431"/>
      <c r="W161" s="431"/>
      <c r="X161" s="431"/>
      <c r="Y161" s="431"/>
      <c r="Z161" s="431"/>
      <c r="AA161" s="431"/>
      <c r="AB161" s="431"/>
      <c r="AC161" s="430"/>
      <c r="AD161" s="431"/>
      <c r="AE161" s="431"/>
      <c r="AF161" s="431"/>
      <c r="AG161" s="431"/>
      <c r="AH161" s="431"/>
      <c r="AI161" s="431"/>
      <c r="AJ161" s="431"/>
      <c r="AK161" s="431"/>
      <c r="AL161" s="431"/>
      <c r="AM161" s="431"/>
      <c r="AN161" s="431"/>
      <c r="AO161" s="431"/>
      <c r="AP161" s="431"/>
      <c r="AQ161" s="431"/>
      <c r="AR161" s="349"/>
      <c r="AS161" s="345"/>
      <c r="AT161" s="345"/>
      <c r="AU161" s="345"/>
      <c r="AV161" s="341"/>
      <c r="AW161" s="341"/>
      <c r="AX161" s="341"/>
      <c r="AY161" s="341"/>
      <c r="AZ161" s="341"/>
      <c r="BA161" s="341"/>
      <c r="BB161" s="341"/>
      <c r="BC161" s="341"/>
      <c r="BD161" s="341"/>
      <c r="BE161" s="341"/>
      <c r="BF161" s="341"/>
      <c r="BG161" s="341"/>
      <c r="BH161" s="341"/>
      <c r="BI161" s="341"/>
      <c r="BJ161" s="341"/>
      <c r="BK161" s="341"/>
    </row>
    <row r="162" spans="1:63" ht="13.5">
      <c r="A162" s="341"/>
      <c r="B162" s="426"/>
      <c r="C162" s="341"/>
      <c r="D162" s="428"/>
      <c r="E162" s="428"/>
      <c r="F162" s="429"/>
      <c r="G162" s="430"/>
      <c r="H162" s="430"/>
      <c r="I162" s="431"/>
      <c r="J162" s="432"/>
      <c r="K162" s="431"/>
      <c r="L162" s="431"/>
      <c r="M162" s="431"/>
      <c r="N162" s="341"/>
      <c r="O162" s="431"/>
      <c r="P162" s="341"/>
      <c r="Q162" s="431"/>
      <c r="R162" s="431"/>
      <c r="S162" s="431"/>
      <c r="T162" s="431"/>
      <c r="U162" s="431"/>
      <c r="V162" s="431"/>
      <c r="W162" s="431"/>
      <c r="X162" s="431"/>
      <c r="Y162" s="431"/>
      <c r="Z162" s="431"/>
      <c r="AA162" s="431"/>
      <c r="AB162" s="431"/>
      <c r="AC162" s="430"/>
      <c r="AD162" s="431"/>
      <c r="AE162" s="431"/>
      <c r="AF162" s="431"/>
      <c r="AG162" s="431"/>
      <c r="AH162" s="431"/>
      <c r="AI162" s="431"/>
      <c r="AJ162" s="431"/>
      <c r="AK162" s="431"/>
      <c r="AL162" s="431"/>
      <c r="AM162" s="431"/>
      <c r="AN162" s="431"/>
      <c r="AO162" s="431"/>
      <c r="AP162" s="431"/>
      <c r="AQ162" s="431"/>
      <c r="AR162" s="349"/>
      <c r="AS162" s="345"/>
      <c r="AT162" s="345"/>
      <c r="AU162" s="345"/>
      <c r="AV162" s="341"/>
      <c r="AW162" s="341"/>
      <c r="AX162" s="341"/>
      <c r="AY162" s="341"/>
      <c r="AZ162" s="341"/>
      <c r="BA162" s="341"/>
      <c r="BB162" s="341"/>
      <c r="BC162" s="341"/>
      <c r="BD162" s="341"/>
      <c r="BE162" s="341"/>
      <c r="BF162" s="341"/>
      <c r="BG162" s="341"/>
      <c r="BH162" s="341"/>
      <c r="BI162" s="341"/>
      <c r="BJ162" s="341"/>
      <c r="BK162" s="341"/>
    </row>
    <row r="163" spans="1:63" ht="13.5">
      <c r="A163" s="341"/>
      <c r="B163" s="426"/>
      <c r="C163" s="341"/>
      <c r="D163" s="428"/>
      <c r="E163" s="428"/>
      <c r="F163" s="429"/>
      <c r="G163" s="430"/>
      <c r="H163" s="430"/>
      <c r="I163" s="431"/>
      <c r="J163" s="432"/>
      <c r="K163" s="431"/>
      <c r="L163" s="431"/>
      <c r="M163" s="431"/>
      <c r="N163" s="341"/>
      <c r="O163" s="431"/>
      <c r="P163" s="341"/>
      <c r="Q163" s="431"/>
      <c r="R163" s="431"/>
      <c r="S163" s="431"/>
      <c r="T163" s="431"/>
      <c r="U163" s="431"/>
      <c r="V163" s="431"/>
      <c r="W163" s="431"/>
      <c r="X163" s="431"/>
      <c r="Y163" s="431"/>
      <c r="Z163" s="431"/>
      <c r="AA163" s="431"/>
      <c r="AB163" s="431"/>
      <c r="AC163" s="430"/>
      <c r="AD163" s="431"/>
      <c r="AE163" s="431"/>
      <c r="AF163" s="431"/>
      <c r="AG163" s="431"/>
      <c r="AH163" s="431"/>
      <c r="AI163" s="431"/>
      <c r="AJ163" s="431"/>
      <c r="AK163" s="431"/>
      <c r="AL163" s="431"/>
      <c r="AM163" s="431"/>
      <c r="AN163" s="431"/>
      <c r="AO163" s="431"/>
      <c r="AP163" s="431"/>
      <c r="AQ163" s="431"/>
      <c r="AR163" s="349"/>
      <c r="AS163" s="345"/>
      <c r="AT163" s="345"/>
      <c r="AU163" s="345"/>
      <c r="AV163" s="341"/>
      <c r="AW163" s="341"/>
      <c r="AX163" s="341"/>
      <c r="AY163" s="341"/>
      <c r="AZ163" s="341"/>
      <c r="BA163" s="341"/>
      <c r="BB163" s="341"/>
      <c r="BC163" s="341"/>
      <c r="BD163" s="341"/>
      <c r="BE163" s="341"/>
      <c r="BF163" s="341"/>
      <c r="BG163" s="341"/>
      <c r="BH163" s="341"/>
      <c r="BI163" s="341"/>
      <c r="BJ163" s="341"/>
      <c r="BK163" s="341"/>
    </row>
    <row r="164" spans="1:63" ht="13.5">
      <c r="A164" s="341"/>
      <c r="B164" s="426"/>
      <c r="C164" s="341"/>
      <c r="D164" s="428"/>
      <c r="E164" s="428"/>
      <c r="F164" s="429"/>
      <c r="G164" s="430"/>
      <c r="H164" s="430"/>
      <c r="I164" s="431"/>
      <c r="J164" s="432"/>
      <c r="K164" s="431"/>
      <c r="L164" s="431"/>
      <c r="M164" s="431"/>
      <c r="N164" s="341"/>
      <c r="O164" s="431"/>
      <c r="P164" s="341"/>
      <c r="Q164" s="431"/>
      <c r="R164" s="431"/>
      <c r="S164" s="431"/>
      <c r="T164" s="431"/>
      <c r="U164" s="431"/>
      <c r="V164" s="431"/>
      <c r="W164" s="431"/>
      <c r="X164" s="431"/>
      <c r="Y164" s="431"/>
      <c r="Z164" s="431"/>
      <c r="AA164" s="431"/>
      <c r="AB164" s="431"/>
      <c r="AC164" s="430"/>
      <c r="AD164" s="431"/>
      <c r="AE164" s="431"/>
      <c r="AF164" s="431"/>
      <c r="AG164" s="431"/>
      <c r="AH164" s="431"/>
      <c r="AI164" s="431"/>
      <c r="AJ164" s="431"/>
      <c r="AK164" s="431"/>
      <c r="AL164" s="431"/>
      <c r="AM164" s="431"/>
      <c r="AN164" s="431"/>
      <c r="AO164" s="431"/>
      <c r="AP164" s="431"/>
      <c r="AQ164" s="431"/>
      <c r="AR164" s="349"/>
      <c r="AS164" s="345"/>
      <c r="AT164" s="345"/>
      <c r="AU164" s="345"/>
      <c r="AV164" s="341"/>
      <c r="AW164" s="341"/>
      <c r="AX164" s="341"/>
      <c r="AY164" s="341"/>
      <c r="AZ164" s="341"/>
      <c r="BA164" s="341"/>
      <c r="BB164" s="341"/>
      <c r="BC164" s="341"/>
      <c r="BD164" s="341"/>
      <c r="BE164" s="341"/>
      <c r="BF164" s="341"/>
      <c r="BG164" s="341"/>
      <c r="BH164" s="341"/>
      <c r="BI164" s="341"/>
      <c r="BJ164" s="341"/>
      <c r="BK164" s="341"/>
    </row>
    <row r="165" spans="1:63" ht="13.5">
      <c r="A165" s="341"/>
      <c r="B165" s="426"/>
      <c r="C165" s="341"/>
      <c r="D165" s="428"/>
      <c r="E165" s="428"/>
      <c r="F165" s="429"/>
      <c r="G165" s="430"/>
      <c r="H165" s="430"/>
      <c r="I165" s="431"/>
      <c r="J165" s="432"/>
      <c r="K165" s="431"/>
      <c r="L165" s="431"/>
      <c r="M165" s="431"/>
      <c r="N165" s="341"/>
      <c r="O165" s="431"/>
      <c r="P165" s="341"/>
      <c r="Q165" s="431"/>
      <c r="R165" s="431"/>
      <c r="S165" s="431"/>
      <c r="T165" s="431"/>
      <c r="U165" s="431"/>
      <c r="V165" s="431"/>
      <c r="W165" s="431"/>
      <c r="X165" s="431"/>
      <c r="Y165" s="431"/>
      <c r="Z165" s="431"/>
      <c r="AA165" s="431"/>
      <c r="AB165" s="431"/>
      <c r="AC165" s="430"/>
      <c r="AD165" s="431"/>
      <c r="AE165" s="431"/>
      <c r="AF165" s="431"/>
      <c r="AG165" s="431"/>
      <c r="AH165" s="431"/>
      <c r="AI165" s="431"/>
      <c r="AJ165" s="431"/>
      <c r="AK165" s="431"/>
      <c r="AL165" s="431"/>
      <c r="AM165" s="431"/>
      <c r="AN165" s="431"/>
      <c r="AO165" s="431"/>
      <c r="AP165" s="431"/>
      <c r="AQ165" s="431"/>
      <c r="AR165" s="349"/>
      <c r="AS165" s="345"/>
      <c r="AT165" s="345"/>
      <c r="AU165" s="345"/>
      <c r="AV165" s="341"/>
      <c r="AW165" s="341"/>
      <c r="AX165" s="341"/>
      <c r="AY165" s="341"/>
      <c r="AZ165" s="341"/>
      <c r="BA165" s="341"/>
      <c r="BB165" s="341"/>
      <c r="BC165" s="341"/>
      <c r="BD165" s="341"/>
      <c r="BE165" s="341"/>
      <c r="BF165" s="341"/>
      <c r="BG165" s="341"/>
      <c r="BH165" s="341"/>
      <c r="BI165" s="341"/>
      <c r="BJ165" s="341"/>
      <c r="BK165" s="341"/>
    </row>
    <row r="166" spans="1:63" ht="13.5">
      <c r="A166" s="341"/>
      <c r="B166" s="426"/>
      <c r="C166" s="341"/>
      <c r="D166" s="428"/>
      <c r="E166" s="428"/>
      <c r="F166" s="429"/>
      <c r="G166" s="430"/>
      <c r="H166" s="430"/>
      <c r="I166" s="431"/>
      <c r="J166" s="432"/>
      <c r="K166" s="431"/>
      <c r="L166" s="431"/>
      <c r="M166" s="431"/>
      <c r="N166" s="341"/>
      <c r="O166" s="431"/>
      <c r="P166" s="341"/>
      <c r="Q166" s="431"/>
      <c r="R166" s="431"/>
      <c r="S166" s="431"/>
      <c r="T166" s="431"/>
      <c r="U166" s="431"/>
      <c r="V166" s="431"/>
      <c r="W166" s="431"/>
      <c r="X166" s="431"/>
      <c r="Y166" s="431"/>
      <c r="Z166" s="431"/>
      <c r="AA166" s="431"/>
      <c r="AB166" s="431"/>
      <c r="AC166" s="430"/>
      <c r="AD166" s="431"/>
      <c r="AE166" s="431"/>
      <c r="AF166" s="431"/>
      <c r="AG166" s="431"/>
      <c r="AH166" s="431"/>
      <c r="AI166" s="431"/>
      <c r="AJ166" s="431"/>
      <c r="AK166" s="431"/>
      <c r="AL166" s="431"/>
      <c r="AM166" s="431"/>
      <c r="AN166" s="431"/>
      <c r="AO166" s="431"/>
      <c r="AP166" s="431"/>
      <c r="AQ166" s="431"/>
      <c r="AR166" s="349"/>
      <c r="AS166" s="345"/>
      <c r="AT166" s="345"/>
      <c r="AU166" s="345"/>
      <c r="AV166" s="341"/>
      <c r="AW166" s="341"/>
      <c r="AX166" s="341"/>
      <c r="AY166" s="341"/>
      <c r="AZ166" s="341"/>
      <c r="BA166" s="341"/>
      <c r="BB166" s="341"/>
      <c r="BC166" s="341"/>
      <c r="BD166" s="341"/>
      <c r="BE166" s="341"/>
      <c r="BF166" s="341"/>
      <c r="BG166" s="341"/>
      <c r="BH166" s="341"/>
      <c r="BI166" s="341"/>
      <c r="BJ166" s="341"/>
      <c r="BK166" s="341"/>
    </row>
    <row r="167" spans="1:63" ht="13.5">
      <c r="A167" s="341"/>
      <c r="B167" s="426"/>
      <c r="C167" s="341"/>
      <c r="D167" s="428"/>
      <c r="E167" s="428"/>
      <c r="F167" s="429"/>
      <c r="G167" s="430"/>
      <c r="H167" s="430"/>
      <c r="I167" s="431"/>
      <c r="J167" s="432"/>
      <c r="K167" s="431"/>
      <c r="L167" s="431"/>
      <c r="M167" s="431"/>
      <c r="N167" s="341"/>
      <c r="O167" s="431"/>
      <c r="P167" s="341"/>
      <c r="Q167" s="431"/>
      <c r="R167" s="431"/>
      <c r="S167" s="431"/>
      <c r="T167" s="431"/>
      <c r="U167" s="431"/>
      <c r="V167" s="431"/>
      <c r="W167" s="431"/>
      <c r="X167" s="431"/>
      <c r="Y167" s="431"/>
      <c r="Z167" s="431"/>
      <c r="AA167" s="431"/>
      <c r="AB167" s="431"/>
      <c r="AC167" s="430"/>
      <c r="AD167" s="431"/>
      <c r="AE167" s="431"/>
      <c r="AF167" s="431"/>
      <c r="AG167" s="431"/>
      <c r="AH167" s="431"/>
      <c r="AI167" s="431"/>
      <c r="AJ167" s="431"/>
      <c r="AK167" s="431"/>
      <c r="AL167" s="431"/>
      <c r="AM167" s="431"/>
      <c r="AN167" s="431"/>
      <c r="AO167" s="431"/>
      <c r="AP167" s="431"/>
      <c r="AQ167" s="431"/>
      <c r="AR167" s="349"/>
      <c r="AS167" s="345"/>
      <c r="AT167" s="345"/>
      <c r="AU167" s="345"/>
      <c r="AV167" s="341"/>
      <c r="AW167" s="341"/>
      <c r="AX167" s="341"/>
      <c r="AY167" s="341"/>
      <c r="AZ167" s="341"/>
      <c r="BA167" s="341"/>
      <c r="BB167" s="341"/>
      <c r="BC167" s="341"/>
      <c r="BD167" s="341"/>
      <c r="BE167" s="341"/>
      <c r="BF167" s="341"/>
      <c r="BG167" s="341"/>
      <c r="BH167" s="341"/>
      <c r="BI167" s="341"/>
      <c r="BJ167" s="341"/>
      <c r="BK167" s="341"/>
    </row>
    <row r="168" spans="1:63" ht="13.5">
      <c r="A168" s="341"/>
      <c r="B168" s="426"/>
      <c r="C168" s="341"/>
      <c r="D168" s="428"/>
      <c r="E168" s="428"/>
      <c r="F168" s="429"/>
      <c r="G168" s="430"/>
      <c r="H168" s="430"/>
      <c r="I168" s="431"/>
      <c r="J168" s="432"/>
      <c r="K168" s="431"/>
      <c r="L168" s="431"/>
      <c r="M168" s="431"/>
      <c r="N168" s="341"/>
      <c r="O168" s="431"/>
      <c r="P168" s="341"/>
      <c r="Q168" s="431"/>
      <c r="R168" s="431"/>
      <c r="S168" s="431"/>
      <c r="T168" s="431"/>
      <c r="U168" s="431"/>
      <c r="V168" s="431"/>
      <c r="W168" s="431"/>
      <c r="X168" s="431"/>
      <c r="Y168" s="431"/>
      <c r="Z168" s="431"/>
      <c r="AA168" s="431"/>
      <c r="AB168" s="431"/>
      <c r="AC168" s="430"/>
      <c r="AD168" s="431"/>
      <c r="AE168" s="431"/>
      <c r="AF168" s="431"/>
      <c r="AG168" s="431"/>
      <c r="AH168" s="431"/>
      <c r="AI168" s="431"/>
      <c r="AJ168" s="431"/>
      <c r="AK168" s="431"/>
      <c r="AL168" s="431"/>
      <c r="AM168" s="431"/>
      <c r="AN168" s="431"/>
      <c r="AO168" s="431"/>
      <c r="AP168" s="431"/>
      <c r="AQ168" s="431"/>
      <c r="AR168" s="349"/>
      <c r="AS168" s="345"/>
      <c r="AT168" s="345"/>
      <c r="AU168" s="345"/>
      <c r="AV168" s="341"/>
      <c r="AW168" s="341"/>
      <c r="AX168" s="341"/>
      <c r="AY168" s="341"/>
      <c r="AZ168" s="341"/>
      <c r="BA168" s="341"/>
      <c r="BB168" s="341"/>
      <c r="BC168" s="341"/>
      <c r="BD168" s="341"/>
      <c r="BE168" s="341"/>
      <c r="BF168" s="341"/>
      <c r="BG168" s="341"/>
      <c r="BH168" s="341"/>
      <c r="BI168" s="341"/>
      <c r="BJ168" s="341"/>
      <c r="BK168" s="341"/>
    </row>
    <row r="169" spans="1:63" ht="13.5">
      <c r="A169" s="341"/>
      <c r="B169" s="426"/>
      <c r="C169" s="341"/>
      <c r="D169" s="428"/>
      <c r="E169" s="428"/>
      <c r="F169" s="429"/>
      <c r="G169" s="430"/>
      <c r="H169" s="430"/>
      <c r="I169" s="431"/>
      <c r="J169" s="432"/>
      <c r="K169" s="431"/>
      <c r="L169" s="431"/>
      <c r="M169" s="431"/>
      <c r="N169" s="341"/>
      <c r="O169" s="431"/>
      <c r="P169" s="341"/>
      <c r="Q169" s="431"/>
      <c r="R169" s="431"/>
      <c r="S169" s="431"/>
      <c r="T169" s="431"/>
      <c r="U169" s="431"/>
      <c r="V169" s="431"/>
      <c r="W169" s="431"/>
      <c r="X169" s="431"/>
      <c r="Y169" s="431"/>
      <c r="Z169" s="431"/>
      <c r="AA169" s="431"/>
      <c r="AB169" s="431"/>
      <c r="AC169" s="430"/>
      <c r="AD169" s="431"/>
      <c r="AE169" s="431"/>
      <c r="AF169" s="431"/>
      <c r="AG169" s="431"/>
      <c r="AH169" s="431"/>
      <c r="AI169" s="431"/>
      <c r="AJ169" s="431"/>
      <c r="AK169" s="431"/>
      <c r="AL169" s="431"/>
      <c r="AM169" s="431"/>
      <c r="AN169" s="431"/>
      <c r="AO169" s="431"/>
      <c r="AP169" s="431"/>
      <c r="AQ169" s="431"/>
      <c r="AR169" s="349"/>
      <c r="AS169" s="345"/>
      <c r="AT169" s="345"/>
      <c r="AU169" s="345"/>
      <c r="AV169" s="341"/>
      <c r="AW169" s="341"/>
      <c r="AX169" s="341"/>
      <c r="AY169" s="341"/>
      <c r="AZ169" s="341"/>
      <c r="BA169" s="341"/>
      <c r="BB169" s="341"/>
      <c r="BC169" s="341"/>
      <c r="BD169" s="341"/>
      <c r="BE169" s="341"/>
      <c r="BF169" s="341"/>
      <c r="BG169" s="341"/>
      <c r="BH169" s="341"/>
      <c r="BI169" s="341"/>
      <c r="BJ169" s="341"/>
      <c r="BK169" s="341"/>
    </row>
    <row r="170" spans="1:63" ht="13.5">
      <c r="A170" s="341"/>
      <c r="B170" s="426"/>
      <c r="C170" s="341"/>
      <c r="D170" s="428"/>
      <c r="E170" s="428"/>
      <c r="F170" s="429"/>
      <c r="G170" s="430"/>
      <c r="H170" s="430"/>
      <c r="I170" s="431"/>
      <c r="J170" s="432"/>
      <c r="K170" s="431"/>
      <c r="L170" s="431"/>
      <c r="M170" s="431"/>
      <c r="N170" s="341"/>
      <c r="O170" s="431"/>
      <c r="P170" s="341"/>
      <c r="Q170" s="431"/>
      <c r="R170" s="431"/>
      <c r="S170" s="431"/>
      <c r="T170" s="431"/>
      <c r="U170" s="431"/>
      <c r="V170" s="431"/>
      <c r="W170" s="431"/>
      <c r="X170" s="431"/>
      <c r="Y170" s="431"/>
      <c r="Z170" s="431"/>
      <c r="AA170" s="431"/>
      <c r="AB170" s="431"/>
      <c r="AC170" s="430"/>
      <c r="AD170" s="431"/>
      <c r="AE170" s="431"/>
      <c r="AF170" s="431"/>
      <c r="AG170" s="431"/>
      <c r="AH170" s="431"/>
      <c r="AI170" s="431"/>
      <c r="AJ170" s="431"/>
      <c r="AK170" s="431"/>
      <c r="AL170" s="431"/>
      <c r="AM170" s="431"/>
      <c r="AN170" s="431"/>
      <c r="AO170" s="431"/>
      <c r="AP170" s="431"/>
      <c r="AQ170" s="431"/>
      <c r="AR170" s="349"/>
      <c r="AS170" s="345"/>
      <c r="AT170" s="345"/>
      <c r="AU170" s="345"/>
      <c r="AV170" s="341"/>
      <c r="AW170" s="341"/>
      <c r="AX170" s="341"/>
      <c r="AY170" s="341"/>
      <c r="AZ170" s="341"/>
      <c r="BA170" s="341"/>
      <c r="BB170" s="341"/>
      <c r="BC170" s="341"/>
      <c r="BD170" s="341"/>
      <c r="BE170" s="341"/>
      <c r="BF170" s="341"/>
      <c r="BG170" s="341"/>
      <c r="BH170" s="341"/>
      <c r="BI170" s="341"/>
      <c r="BJ170" s="341"/>
      <c r="BK170" s="341"/>
    </row>
    <row r="171" spans="1:63" ht="13.5">
      <c r="A171" s="341"/>
      <c r="B171" s="426"/>
      <c r="C171" s="341"/>
      <c r="D171" s="428"/>
      <c r="E171" s="428"/>
      <c r="F171" s="429"/>
      <c r="G171" s="430"/>
      <c r="H171" s="430"/>
      <c r="I171" s="431"/>
      <c r="J171" s="432"/>
      <c r="K171" s="431"/>
      <c r="L171" s="431"/>
      <c r="M171" s="431"/>
      <c r="N171" s="341"/>
      <c r="O171" s="431"/>
      <c r="P171" s="341"/>
      <c r="Q171" s="431"/>
      <c r="R171" s="431"/>
      <c r="S171" s="431"/>
      <c r="T171" s="431"/>
      <c r="U171" s="431"/>
      <c r="V171" s="431"/>
      <c r="W171" s="431"/>
      <c r="X171" s="431"/>
      <c r="Y171" s="431"/>
      <c r="Z171" s="431"/>
      <c r="AA171" s="431"/>
      <c r="AB171" s="431"/>
      <c r="AC171" s="430"/>
      <c r="AD171" s="431"/>
      <c r="AE171" s="431"/>
      <c r="AF171" s="431"/>
      <c r="AG171" s="431"/>
      <c r="AH171" s="431"/>
      <c r="AI171" s="431"/>
      <c r="AJ171" s="431"/>
      <c r="AK171" s="431"/>
      <c r="AL171" s="431"/>
      <c r="AM171" s="431"/>
      <c r="AN171" s="431"/>
      <c r="AO171" s="431"/>
      <c r="AP171" s="431"/>
      <c r="AQ171" s="431"/>
      <c r="AR171" s="349"/>
      <c r="AS171" s="345"/>
      <c r="AT171" s="345"/>
      <c r="AU171" s="345"/>
      <c r="AV171" s="341"/>
      <c r="AW171" s="341"/>
      <c r="AX171" s="341"/>
      <c r="AY171" s="341"/>
      <c r="AZ171" s="341"/>
      <c r="BA171" s="341"/>
      <c r="BB171" s="341"/>
      <c r="BC171" s="341"/>
      <c r="BD171" s="341"/>
      <c r="BE171" s="341"/>
      <c r="BF171" s="341"/>
      <c r="BG171" s="341"/>
      <c r="BH171" s="341"/>
      <c r="BI171" s="341"/>
      <c r="BJ171" s="341"/>
      <c r="BK171" s="341"/>
    </row>
    <row r="172" spans="1:63" ht="13.5">
      <c r="A172" s="341"/>
      <c r="B172" s="426"/>
      <c r="C172" s="341"/>
      <c r="D172" s="428"/>
      <c r="E172" s="428"/>
      <c r="F172" s="429"/>
      <c r="G172" s="430"/>
      <c r="H172" s="430"/>
      <c r="I172" s="431"/>
      <c r="J172" s="432"/>
      <c r="K172" s="431"/>
      <c r="L172" s="431"/>
      <c r="M172" s="431"/>
      <c r="N172" s="341"/>
      <c r="O172" s="431"/>
      <c r="P172" s="341"/>
      <c r="Q172" s="431"/>
      <c r="R172" s="431"/>
      <c r="S172" s="431"/>
      <c r="T172" s="431"/>
      <c r="U172" s="431"/>
      <c r="V172" s="431"/>
      <c r="W172" s="431"/>
      <c r="X172" s="431"/>
      <c r="Y172" s="431"/>
      <c r="Z172" s="431"/>
      <c r="AA172" s="431"/>
      <c r="AB172" s="431"/>
      <c r="AC172" s="430"/>
      <c r="AD172" s="431"/>
      <c r="AE172" s="431"/>
      <c r="AF172" s="431"/>
      <c r="AG172" s="431"/>
      <c r="AH172" s="431"/>
      <c r="AI172" s="431"/>
      <c r="AJ172" s="431"/>
      <c r="AK172" s="431"/>
      <c r="AL172" s="431"/>
      <c r="AM172" s="431"/>
      <c r="AN172" s="431"/>
      <c r="AO172" s="431"/>
      <c r="AP172" s="431"/>
      <c r="AQ172" s="431"/>
      <c r="AR172" s="349"/>
      <c r="AS172" s="345"/>
      <c r="AT172" s="345"/>
      <c r="AU172" s="345"/>
      <c r="AV172" s="341"/>
      <c r="AW172" s="341"/>
      <c r="AX172" s="341"/>
      <c r="AY172" s="341"/>
      <c r="AZ172" s="341"/>
      <c r="BA172" s="341"/>
      <c r="BB172" s="341"/>
      <c r="BC172" s="341"/>
      <c r="BD172" s="341"/>
      <c r="BE172" s="341"/>
      <c r="BF172" s="341"/>
      <c r="BG172" s="341"/>
      <c r="BH172" s="341"/>
      <c r="BI172" s="341"/>
      <c r="BJ172" s="341"/>
      <c r="BK172" s="341"/>
    </row>
    <row r="173" spans="1:63" ht="13.5">
      <c r="A173" s="341"/>
      <c r="B173" s="426"/>
      <c r="C173" s="341"/>
      <c r="D173" s="428"/>
      <c r="E173" s="428"/>
      <c r="F173" s="429"/>
      <c r="G173" s="430"/>
      <c r="H173" s="430"/>
      <c r="I173" s="431"/>
      <c r="J173" s="432"/>
      <c r="K173" s="431"/>
      <c r="L173" s="431"/>
      <c r="M173" s="431"/>
      <c r="N173" s="341"/>
      <c r="O173" s="431"/>
      <c r="P173" s="341"/>
      <c r="Q173" s="431"/>
      <c r="R173" s="431"/>
      <c r="S173" s="431"/>
      <c r="T173" s="431"/>
      <c r="U173" s="431"/>
      <c r="V173" s="431"/>
      <c r="W173" s="431"/>
      <c r="X173" s="431"/>
      <c r="Y173" s="431"/>
      <c r="Z173" s="431"/>
      <c r="AA173" s="431"/>
      <c r="AB173" s="431"/>
      <c r="AC173" s="430"/>
      <c r="AD173" s="431"/>
      <c r="AE173" s="431"/>
      <c r="AF173" s="431"/>
      <c r="AG173" s="431"/>
      <c r="AH173" s="431"/>
      <c r="AI173" s="431"/>
      <c r="AJ173" s="431"/>
      <c r="AK173" s="431"/>
      <c r="AL173" s="431"/>
      <c r="AM173" s="431"/>
      <c r="AN173" s="431"/>
      <c r="AO173" s="431"/>
      <c r="AP173" s="431"/>
      <c r="AQ173" s="431"/>
      <c r="AR173" s="349"/>
      <c r="AS173" s="345"/>
      <c r="AT173" s="345"/>
      <c r="AU173" s="345"/>
      <c r="AV173" s="341"/>
      <c r="AW173" s="341"/>
      <c r="AX173" s="341"/>
      <c r="AY173" s="341"/>
      <c r="AZ173" s="341"/>
      <c r="BA173" s="341"/>
      <c r="BB173" s="341"/>
      <c r="BC173" s="341"/>
      <c r="BD173" s="341"/>
      <c r="BE173" s="341"/>
      <c r="BF173" s="341"/>
      <c r="BG173" s="341"/>
      <c r="BH173" s="341"/>
      <c r="BI173" s="341"/>
      <c r="BJ173" s="341"/>
      <c r="BK173" s="341"/>
    </row>
    <row r="174" spans="1:63" ht="13.5">
      <c r="A174" s="341"/>
      <c r="B174" s="426"/>
      <c r="C174" s="341"/>
      <c r="D174" s="428"/>
      <c r="E174" s="428"/>
      <c r="F174" s="429"/>
      <c r="G174" s="430"/>
      <c r="H174" s="430"/>
      <c r="I174" s="431"/>
      <c r="J174" s="432"/>
      <c r="K174" s="431"/>
      <c r="L174" s="431"/>
      <c r="M174" s="431"/>
      <c r="N174" s="341"/>
      <c r="O174" s="431"/>
      <c r="P174" s="341"/>
      <c r="Q174" s="431"/>
      <c r="R174" s="431"/>
      <c r="S174" s="431"/>
      <c r="T174" s="431"/>
      <c r="U174" s="431"/>
      <c r="V174" s="431"/>
      <c r="W174" s="431"/>
      <c r="X174" s="431"/>
      <c r="Y174" s="431"/>
      <c r="Z174" s="431"/>
      <c r="AA174" s="431"/>
      <c r="AB174" s="431"/>
      <c r="AC174" s="430"/>
      <c r="AD174" s="431"/>
      <c r="AE174" s="431"/>
      <c r="AF174" s="431"/>
      <c r="AG174" s="431"/>
      <c r="AH174" s="431"/>
      <c r="AI174" s="431"/>
      <c r="AJ174" s="431"/>
      <c r="AK174" s="431"/>
      <c r="AL174" s="431"/>
      <c r="AM174" s="431"/>
      <c r="AN174" s="431"/>
      <c r="AO174" s="431"/>
      <c r="AP174" s="431"/>
      <c r="AQ174" s="431"/>
      <c r="AR174" s="349"/>
      <c r="AS174" s="345"/>
      <c r="AT174" s="345"/>
      <c r="AU174" s="345"/>
      <c r="AV174" s="341"/>
      <c r="AW174" s="341"/>
      <c r="AX174" s="341"/>
      <c r="AY174" s="341"/>
      <c r="AZ174" s="341"/>
      <c r="BA174" s="341"/>
      <c r="BB174" s="341"/>
      <c r="BC174" s="341"/>
      <c r="BD174" s="341"/>
      <c r="BE174" s="341"/>
      <c r="BF174" s="341"/>
      <c r="BG174" s="341"/>
      <c r="BH174" s="341"/>
      <c r="BI174" s="341"/>
      <c r="BJ174" s="341"/>
      <c r="BK174" s="341"/>
    </row>
    <row r="175" spans="1:63" ht="13.5">
      <c r="A175" s="341"/>
      <c r="B175" s="426"/>
      <c r="C175" s="341"/>
      <c r="D175" s="428"/>
      <c r="E175" s="428"/>
      <c r="F175" s="429"/>
      <c r="G175" s="430"/>
      <c r="H175" s="430"/>
      <c r="I175" s="431"/>
      <c r="J175" s="432"/>
      <c r="K175" s="431"/>
      <c r="L175" s="431"/>
      <c r="M175" s="431"/>
      <c r="N175" s="341"/>
      <c r="O175" s="431"/>
      <c r="P175" s="341"/>
      <c r="Q175" s="431"/>
      <c r="R175" s="431"/>
      <c r="S175" s="431"/>
      <c r="T175" s="431"/>
      <c r="U175" s="431"/>
      <c r="V175" s="431"/>
      <c r="W175" s="431"/>
      <c r="X175" s="431"/>
      <c r="Y175" s="431"/>
      <c r="Z175" s="431"/>
      <c r="AA175" s="431"/>
      <c r="AB175" s="431"/>
      <c r="AC175" s="430"/>
      <c r="AD175" s="431"/>
      <c r="AE175" s="431"/>
      <c r="AF175" s="431"/>
      <c r="AG175" s="431"/>
      <c r="AH175" s="431"/>
      <c r="AI175" s="431"/>
      <c r="AJ175" s="431"/>
      <c r="AK175" s="431"/>
      <c r="AL175" s="431"/>
      <c r="AM175" s="431"/>
      <c r="AN175" s="431"/>
      <c r="AO175" s="431"/>
      <c r="AP175" s="431"/>
      <c r="AQ175" s="431"/>
      <c r="AR175" s="349"/>
      <c r="AS175" s="345"/>
      <c r="AT175" s="345"/>
      <c r="AU175" s="345"/>
      <c r="AV175" s="341"/>
      <c r="AW175" s="341"/>
      <c r="AX175" s="341"/>
      <c r="AY175" s="341"/>
      <c r="AZ175" s="341"/>
      <c r="BA175" s="341"/>
      <c r="BB175" s="341"/>
      <c r="BC175" s="341"/>
      <c r="BD175" s="341"/>
      <c r="BE175" s="341"/>
      <c r="BF175" s="341"/>
      <c r="BG175" s="341"/>
      <c r="BH175" s="341"/>
      <c r="BI175" s="341"/>
      <c r="BJ175" s="341"/>
      <c r="BK175" s="341"/>
    </row>
    <row r="176" spans="1:63" ht="13.5">
      <c r="A176" s="341"/>
      <c r="B176" s="426"/>
      <c r="C176" s="341"/>
      <c r="D176" s="428"/>
      <c r="E176" s="428"/>
      <c r="F176" s="429"/>
      <c r="G176" s="430"/>
      <c r="H176" s="430"/>
      <c r="I176" s="431"/>
      <c r="J176" s="432"/>
      <c r="K176" s="431"/>
      <c r="L176" s="431"/>
      <c r="M176" s="431"/>
      <c r="N176" s="341"/>
      <c r="O176" s="431"/>
      <c r="P176" s="341"/>
      <c r="Q176" s="431"/>
      <c r="R176" s="431"/>
      <c r="S176" s="431"/>
      <c r="T176" s="431"/>
      <c r="U176" s="431"/>
      <c r="V176" s="431"/>
      <c r="W176" s="431"/>
      <c r="X176" s="431"/>
      <c r="Y176" s="431"/>
      <c r="Z176" s="431"/>
      <c r="AA176" s="431"/>
      <c r="AB176" s="431"/>
      <c r="AC176" s="430"/>
      <c r="AD176" s="431"/>
      <c r="AE176" s="431"/>
      <c r="AF176" s="431"/>
      <c r="AG176" s="431"/>
      <c r="AH176" s="431"/>
      <c r="AI176" s="431"/>
      <c r="AJ176" s="431"/>
      <c r="AK176" s="431"/>
      <c r="AL176" s="431"/>
      <c r="AM176" s="431"/>
      <c r="AN176" s="431"/>
      <c r="AO176" s="431"/>
      <c r="AP176" s="431"/>
      <c r="AQ176" s="431"/>
      <c r="AR176" s="349"/>
      <c r="AS176" s="345"/>
      <c r="AT176" s="345"/>
      <c r="AU176" s="345"/>
      <c r="AV176" s="341"/>
      <c r="AW176" s="341"/>
      <c r="AX176" s="341"/>
      <c r="AY176" s="341"/>
      <c r="AZ176" s="341"/>
      <c r="BA176" s="341"/>
      <c r="BB176" s="341"/>
      <c r="BC176" s="341"/>
      <c r="BD176" s="341"/>
      <c r="BE176" s="341"/>
      <c r="BF176" s="341"/>
      <c r="BG176" s="341"/>
      <c r="BH176" s="341"/>
      <c r="BI176" s="341"/>
      <c r="BJ176" s="341"/>
      <c r="BK176" s="341"/>
    </row>
    <row r="177" spans="1:63" ht="13.5">
      <c r="A177" s="341"/>
      <c r="B177" s="426"/>
      <c r="C177" s="341"/>
      <c r="D177" s="428"/>
      <c r="E177" s="428"/>
      <c r="F177" s="429"/>
      <c r="G177" s="430"/>
      <c r="H177" s="430"/>
      <c r="I177" s="431"/>
      <c r="J177" s="432"/>
      <c r="K177" s="431"/>
      <c r="L177" s="431"/>
      <c r="M177" s="431"/>
      <c r="N177" s="341"/>
      <c r="O177" s="431"/>
      <c r="P177" s="341"/>
      <c r="Q177" s="431"/>
      <c r="R177" s="431"/>
      <c r="S177" s="431"/>
      <c r="T177" s="431"/>
      <c r="U177" s="431"/>
      <c r="V177" s="431"/>
      <c r="W177" s="431"/>
      <c r="X177" s="431"/>
      <c r="Y177" s="431"/>
      <c r="Z177" s="431"/>
      <c r="AA177" s="431"/>
      <c r="AB177" s="431"/>
      <c r="AC177" s="430"/>
      <c r="AD177" s="431"/>
      <c r="AE177" s="431"/>
      <c r="AF177" s="431"/>
      <c r="AG177" s="431"/>
      <c r="AH177" s="431"/>
      <c r="AI177" s="431"/>
      <c r="AJ177" s="431"/>
      <c r="AK177" s="431"/>
      <c r="AL177" s="431"/>
      <c r="AM177" s="431"/>
      <c r="AN177" s="431"/>
      <c r="AO177" s="431"/>
      <c r="AP177" s="431"/>
      <c r="AQ177" s="431"/>
      <c r="AR177" s="349"/>
      <c r="AS177" s="345"/>
      <c r="AT177" s="345"/>
      <c r="AU177" s="345"/>
      <c r="AV177" s="341"/>
      <c r="AW177" s="341"/>
      <c r="AX177" s="341"/>
      <c r="AY177" s="341"/>
      <c r="AZ177" s="341"/>
      <c r="BA177" s="341"/>
      <c r="BB177" s="341"/>
      <c r="BC177" s="341"/>
      <c r="BD177" s="341"/>
      <c r="BE177" s="341"/>
      <c r="BF177" s="341"/>
      <c r="BG177" s="341"/>
      <c r="BH177" s="341"/>
      <c r="BI177" s="341"/>
      <c r="BJ177" s="341"/>
      <c r="BK177" s="341"/>
    </row>
    <row r="178" spans="1:63" ht="13.5">
      <c r="A178" s="341"/>
      <c r="B178" s="426"/>
      <c r="C178" s="341"/>
      <c r="D178" s="428"/>
      <c r="E178" s="428"/>
      <c r="F178" s="429"/>
      <c r="G178" s="430"/>
      <c r="H178" s="430"/>
      <c r="I178" s="431"/>
      <c r="J178" s="432"/>
      <c r="K178" s="431"/>
      <c r="L178" s="431"/>
      <c r="M178" s="431"/>
      <c r="N178" s="341"/>
      <c r="O178" s="431"/>
      <c r="P178" s="341"/>
      <c r="Q178" s="431"/>
      <c r="R178" s="431"/>
      <c r="S178" s="431"/>
      <c r="T178" s="431"/>
      <c r="U178" s="431"/>
      <c r="V178" s="431"/>
      <c r="W178" s="431"/>
      <c r="X178" s="431"/>
      <c r="Y178" s="431"/>
      <c r="Z178" s="431"/>
      <c r="AA178" s="431"/>
      <c r="AB178" s="431"/>
      <c r="AC178" s="430"/>
      <c r="AD178" s="431"/>
      <c r="AE178" s="431"/>
      <c r="AF178" s="431"/>
      <c r="AG178" s="431"/>
      <c r="AH178" s="431"/>
      <c r="AI178" s="431"/>
      <c r="AJ178" s="431"/>
      <c r="AK178" s="431"/>
      <c r="AL178" s="431"/>
      <c r="AM178" s="431"/>
      <c r="AN178" s="431"/>
      <c r="AO178" s="431"/>
      <c r="AP178" s="431"/>
      <c r="AQ178" s="431"/>
      <c r="AR178" s="349"/>
      <c r="AS178" s="345"/>
      <c r="AT178" s="345"/>
      <c r="AU178" s="345"/>
      <c r="AV178" s="341"/>
      <c r="AW178" s="341"/>
      <c r="AX178" s="341"/>
      <c r="AY178" s="341"/>
      <c r="AZ178" s="341"/>
      <c r="BA178" s="341"/>
      <c r="BB178" s="341"/>
      <c r="BC178" s="341"/>
      <c r="BD178" s="341"/>
      <c r="BE178" s="341"/>
      <c r="BF178" s="341"/>
      <c r="BG178" s="341"/>
      <c r="BH178" s="341"/>
      <c r="BI178" s="341"/>
      <c r="BJ178" s="341"/>
      <c r="BK178" s="341"/>
    </row>
    <row r="179" spans="1:63" ht="13.5">
      <c r="A179" s="341"/>
      <c r="B179" s="426"/>
      <c r="C179" s="341"/>
      <c r="D179" s="428"/>
      <c r="E179" s="428"/>
      <c r="F179" s="429"/>
      <c r="G179" s="430"/>
      <c r="H179" s="430"/>
      <c r="I179" s="431"/>
      <c r="J179" s="432"/>
      <c r="K179" s="431"/>
      <c r="L179" s="431"/>
      <c r="M179" s="431"/>
      <c r="N179" s="341"/>
      <c r="O179" s="431"/>
      <c r="P179" s="341"/>
      <c r="Q179" s="431"/>
      <c r="R179" s="431"/>
      <c r="S179" s="431"/>
      <c r="T179" s="431"/>
      <c r="U179" s="431"/>
      <c r="V179" s="431"/>
      <c r="W179" s="431"/>
      <c r="X179" s="431"/>
      <c r="Y179" s="431"/>
      <c r="Z179" s="431"/>
      <c r="AA179" s="431"/>
      <c r="AB179" s="431"/>
      <c r="AC179" s="430"/>
      <c r="AD179" s="431"/>
      <c r="AE179" s="431"/>
      <c r="AF179" s="431"/>
      <c r="AG179" s="431"/>
      <c r="AH179" s="431"/>
      <c r="AI179" s="431"/>
      <c r="AJ179" s="431"/>
      <c r="AK179" s="431"/>
      <c r="AL179" s="431"/>
      <c r="AM179" s="431"/>
      <c r="AN179" s="431"/>
      <c r="AO179" s="431"/>
      <c r="AP179" s="431"/>
      <c r="AQ179" s="431"/>
      <c r="AR179" s="349"/>
      <c r="AS179" s="345"/>
      <c r="AT179" s="345"/>
      <c r="AU179" s="345"/>
      <c r="AV179" s="341"/>
      <c r="AW179" s="341"/>
      <c r="AX179" s="341"/>
      <c r="AY179" s="341"/>
      <c r="AZ179" s="341"/>
      <c r="BA179" s="341"/>
      <c r="BB179" s="341"/>
      <c r="BC179" s="341"/>
      <c r="BD179" s="341"/>
      <c r="BE179" s="341"/>
      <c r="BF179" s="341"/>
      <c r="BG179" s="341"/>
      <c r="BH179" s="341"/>
      <c r="BI179" s="341"/>
      <c r="BJ179" s="341"/>
      <c r="BK179" s="341"/>
    </row>
    <row r="180" spans="1:63" ht="13.5">
      <c r="A180" s="341"/>
      <c r="B180" s="426"/>
      <c r="C180" s="341"/>
      <c r="D180" s="428"/>
      <c r="E180" s="428"/>
      <c r="F180" s="429"/>
      <c r="G180" s="430"/>
      <c r="H180" s="430"/>
      <c r="I180" s="431"/>
      <c r="J180" s="432"/>
      <c r="K180" s="431"/>
      <c r="L180" s="431"/>
      <c r="M180" s="431"/>
      <c r="N180" s="341"/>
      <c r="O180" s="431"/>
      <c r="P180" s="341"/>
      <c r="Q180" s="431"/>
      <c r="R180" s="431"/>
      <c r="S180" s="431"/>
      <c r="T180" s="431"/>
      <c r="U180" s="431"/>
      <c r="V180" s="431"/>
      <c r="W180" s="431"/>
      <c r="X180" s="431"/>
      <c r="Y180" s="431"/>
      <c r="Z180" s="431"/>
      <c r="AA180" s="431"/>
      <c r="AB180" s="431"/>
      <c r="AC180" s="430"/>
      <c r="AD180" s="431"/>
      <c r="AE180" s="431"/>
      <c r="AF180" s="431"/>
      <c r="AG180" s="431"/>
      <c r="AH180" s="431"/>
      <c r="AI180" s="431"/>
      <c r="AJ180" s="431"/>
      <c r="AK180" s="431"/>
      <c r="AL180" s="431"/>
      <c r="AM180" s="431"/>
      <c r="AN180" s="431"/>
      <c r="AO180" s="431"/>
      <c r="AP180" s="431"/>
      <c r="AQ180" s="431"/>
      <c r="AR180" s="349"/>
      <c r="AS180" s="345"/>
      <c r="AT180" s="345"/>
      <c r="AU180" s="345"/>
      <c r="AV180" s="341"/>
      <c r="AW180" s="341"/>
      <c r="AX180" s="341"/>
      <c r="AY180" s="341"/>
      <c r="AZ180" s="341"/>
      <c r="BA180" s="341"/>
      <c r="BB180" s="341"/>
      <c r="BC180" s="341"/>
      <c r="BD180" s="341"/>
      <c r="BE180" s="341"/>
      <c r="BF180" s="341"/>
      <c r="BG180" s="341"/>
      <c r="BH180" s="341"/>
      <c r="BI180" s="341"/>
      <c r="BJ180" s="341"/>
      <c r="BK180" s="341"/>
    </row>
    <row r="181" spans="1:63" ht="13.5">
      <c r="A181" s="341"/>
      <c r="B181" s="426"/>
      <c r="C181" s="341"/>
      <c r="D181" s="428"/>
      <c r="E181" s="428"/>
      <c r="F181" s="429"/>
      <c r="G181" s="430"/>
      <c r="H181" s="430"/>
      <c r="I181" s="431"/>
      <c r="J181" s="432"/>
      <c r="K181" s="431"/>
      <c r="L181" s="431"/>
      <c r="M181" s="431"/>
      <c r="N181" s="341"/>
      <c r="O181" s="431"/>
      <c r="P181" s="341"/>
      <c r="Q181" s="431"/>
      <c r="R181" s="431"/>
      <c r="S181" s="431"/>
      <c r="T181" s="431"/>
      <c r="U181" s="431"/>
      <c r="V181" s="431"/>
      <c r="W181" s="431"/>
      <c r="X181" s="431"/>
      <c r="Y181" s="431"/>
      <c r="Z181" s="431"/>
      <c r="AA181" s="431"/>
      <c r="AB181" s="431"/>
      <c r="AC181" s="430"/>
      <c r="AD181" s="431"/>
      <c r="AE181" s="431"/>
      <c r="AF181" s="431"/>
      <c r="AG181" s="431"/>
      <c r="AH181" s="431"/>
      <c r="AI181" s="431"/>
      <c r="AJ181" s="431"/>
      <c r="AK181" s="431"/>
      <c r="AL181" s="431"/>
      <c r="AM181" s="431"/>
      <c r="AN181" s="431"/>
      <c r="AO181" s="431"/>
      <c r="AP181" s="431"/>
      <c r="AQ181" s="431"/>
      <c r="AR181" s="349"/>
      <c r="AS181" s="345"/>
      <c r="AT181" s="345"/>
      <c r="AU181" s="345"/>
      <c r="AV181" s="341"/>
      <c r="AW181" s="341"/>
      <c r="AX181" s="341"/>
      <c r="AY181" s="341"/>
      <c r="AZ181" s="341"/>
      <c r="BA181" s="341"/>
      <c r="BB181" s="341"/>
      <c r="BC181" s="341"/>
      <c r="BD181" s="341"/>
      <c r="BE181" s="341"/>
      <c r="BF181" s="341"/>
      <c r="BG181" s="341"/>
      <c r="BH181" s="341"/>
      <c r="BI181" s="341"/>
      <c r="BJ181" s="341"/>
      <c r="BK181" s="341"/>
    </row>
    <row r="182" spans="1:63" ht="13.5">
      <c r="A182" s="341"/>
      <c r="B182" s="426"/>
      <c r="C182" s="341"/>
      <c r="D182" s="428"/>
      <c r="E182" s="428"/>
      <c r="F182" s="429"/>
      <c r="G182" s="430"/>
      <c r="H182" s="430"/>
      <c r="I182" s="431"/>
      <c r="J182" s="432"/>
      <c r="K182" s="431"/>
      <c r="L182" s="431"/>
      <c r="M182" s="431"/>
      <c r="N182" s="341"/>
      <c r="O182" s="431"/>
      <c r="P182" s="341"/>
      <c r="Q182" s="431"/>
      <c r="R182" s="431"/>
      <c r="S182" s="431"/>
      <c r="T182" s="431"/>
      <c r="U182" s="431"/>
      <c r="V182" s="431"/>
      <c r="W182" s="431"/>
      <c r="X182" s="431"/>
      <c r="Y182" s="431"/>
      <c r="Z182" s="431"/>
      <c r="AA182" s="431"/>
      <c r="AB182" s="431"/>
      <c r="AC182" s="430"/>
      <c r="AD182" s="431"/>
      <c r="AE182" s="431"/>
      <c r="AF182" s="431"/>
      <c r="AG182" s="431"/>
      <c r="AH182" s="431"/>
      <c r="AI182" s="431"/>
      <c r="AJ182" s="431"/>
      <c r="AK182" s="431"/>
      <c r="AL182" s="431"/>
      <c r="AM182" s="431"/>
      <c r="AN182" s="431"/>
      <c r="AO182" s="431"/>
      <c r="AP182" s="431"/>
      <c r="AQ182" s="431"/>
      <c r="AR182" s="349"/>
      <c r="AS182" s="345"/>
      <c r="AT182" s="345"/>
      <c r="AU182" s="345"/>
      <c r="AV182" s="341"/>
      <c r="AW182" s="341"/>
      <c r="AX182" s="341"/>
      <c r="AY182" s="341"/>
      <c r="AZ182" s="341"/>
      <c r="BA182" s="341"/>
      <c r="BB182" s="341"/>
      <c r="BC182" s="341"/>
      <c r="BD182" s="341"/>
      <c r="BE182" s="341"/>
      <c r="BF182" s="341"/>
      <c r="BG182" s="341"/>
      <c r="BH182" s="341"/>
      <c r="BI182" s="341"/>
      <c r="BJ182" s="341"/>
      <c r="BK182" s="341"/>
    </row>
    <row r="183" spans="1:57" ht="13.5">
      <c r="A183" s="341"/>
      <c r="B183" s="426"/>
      <c r="C183" s="341"/>
      <c r="D183" s="428"/>
      <c r="E183" s="428"/>
      <c r="F183" s="429"/>
      <c r="G183" s="430"/>
      <c r="H183" s="430"/>
      <c r="I183" s="431"/>
      <c r="J183" s="432"/>
      <c r="K183" s="431"/>
      <c r="L183" s="431"/>
      <c r="M183" s="431"/>
      <c r="N183" s="341"/>
      <c r="O183" s="431"/>
      <c r="P183" s="341"/>
      <c r="Q183" s="431"/>
      <c r="R183" s="431"/>
      <c r="S183" s="431"/>
      <c r="T183" s="431"/>
      <c r="U183" s="431"/>
      <c r="V183" s="431"/>
      <c r="W183" s="431"/>
      <c r="X183" s="431"/>
      <c r="Y183" s="431"/>
      <c r="Z183" s="431"/>
      <c r="AA183" s="431"/>
      <c r="AB183" s="431"/>
      <c r="AC183" s="430"/>
      <c r="AD183" s="431"/>
      <c r="AE183" s="431"/>
      <c r="AF183" s="431"/>
      <c r="AG183" s="431"/>
      <c r="AH183" s="431"/>
      <c r="AI183" s="431"/>
      <c r="AJ183" s="431"/>
      <c r="AK183" s="431"/>
      <c r="AL183" s="431"/>
      <c r="AM183" s="431"/>
      <c r="AN183" s="431"/>
      <c r="AO183" s="431"/>
      <c r="AP183" s="431"/>
      <c r="AQ183" s="431"/>
      <c r="AR183" s="349"/>
      <c r="AS183" s="349"/>
      <c r="AT183" s="349"/>
      <c r="AU183" s="349"/>
      <c r="AV183" s="349"/>
      <c r="AW183" s="349"/>
      <c r="AX183" s="349"/>
      <c r="AY183" s="349"/>
      <c r="AZ183" s="349"/>
      <c r="BA183" s="349"/>
      <c r="BB183" s="349"/>
      <c r="BC183" s="349"/>
      <c r="BD183" s="349"/>
      <c r="BE183" s="349"/>
    </row>
    <row r="184" spans="1:57" ht="13.5">
      <c r="A184" s="341"/>
      <c r="B184" s="426"/>
      <c r="C184" s="341"/>
      <c r="D184" s="428"/>
      <c r="E184" s="428"/>
      <c r="F184" s="429"/>
      <c r="G184" s="430"/>
      <c r="H184" s="430"/>
      <c r="I184" s="431"/>
      <c r="J184" s="432"/>
      <c r="K184" s="431"/>
      <c r="L184" s="431"/>
      <c r="M184" s="431"/>
      <c r="N184" s="341"/>
      <c r="O184" s="431"/>
      <c r="P184" s="341"/>
      <c r="Q184" s="431"/>
      <c r="R184" s="431"/>
      <c r="S184" s="431"/>
      <c r="T184" s="431"/>
      <c r="U184" s="431"/>
      <c r="V184" s="431"/>
      <c r="W184" s="431"/>
      <c r="X184" s="431"/>
      <c r="Y184" s="431"/>
      <c r="Z184" s="431"/>
      <c r="AA184" s="431"/>
      <c r="AB184" s="431"/>
      <c r="AC184" s="430"/>
      <c r="AD184" s="431"/>
      <c r="AE184" s="431"/>
      <c r="AF184" s="431"/>
      <c r="AG184" s="431"/>
      <c r="AH184" s="431"/>
      <c r="AI184" s="431"/>
      <c r="AJ184" s="431"/>
      <c r="AK184" s="431"/>
      <c r="AL184" s="431"/>
      <c r="AM184" s="431"/>
      <c r="AN184" s="431"/>
      <c r="AO184" s="431"/>
      <c r="AP184" s="431"/>
      <c r="AQ184" s="431"/>
      <c r="AR184" s="349"/>
      <c r="AS184" s="349"/>
      <c r="AT184" s="349"/>
      <c r="AU184" s="349"/>
      <c r="AV184" s="349"/>
      <c r="AW184" s="349"/>
      <c r="AX184" s="349"/>
      <c r="AY184" s="349"/>
      <c r="AZ184" s="349"/>
      <c r="BA184" s="349"/>
      <c r="BB184" s="349"/>
      <c r="BC184" s="349"/>
      <c r="BD184" s="349"/>
      <c r="BE184" s="349"/>
    </row>
    <row r="185" spans="1:57" ht="13.5">
      <c r="A185" s="341"/>
      <c r="B185" s="426"/>
      <c r="C185" s="341"/>
      <c r="D185" s="428"/>
      <c r="E185" s="428"/>
      <c r="F185" s="429"/>
      <c r="G185" s="430"/>
      <c r="H185" s="430"/>
      <c r="I185" s="431"/>
      <c r="J185" s="432"/>
      <c r="K185" s="431"/>
      <c r="L185" s="431"/>
      <c r="M185" s="431"/>
      <c r="N185" s="341"/>
      <c r="O185" s="431"/>
      <c r="P185" s="341"/>
      <c r="Q185" s="431"/>
      <c r="R185" s="431"/>
      <c r="S185" s="431"/>
      <c r="T185" s="431"/>
      <c r="U185" s="431"/>
      <c r="V185" s="431"/>
      <c r="W185" s="431"/>
      <c r="X185" s="431"/>
      <c r="Y185" s="431"/>
      <c r="Z185" s="431"/>
      <c r="AA185" s="431"/>
      <c r="AB185" s="431"/>
      <c r="AC185" s="430"/>
      <c r="AD185" s="431"/>
      <c r="AE185" s="431"/>
      <c r="AF185" s="431"/>
      <c r="AG185" s="431"/>
      <c r="AH185" s="431"/>
      <c r="AI185" s="431"/>
      <c r="AJ185" s="431"/>
      <c r="AK185" s="431"/>
      <c r="AL185" s="431"/>
      <c r="AM185" s="431"/>
      <c r="AN185" s="431"/>
      <c r="AO185" s="431"/>
      <c r="AP185" s="431"/>
      <c r="AQ185" s="431"/>
      <c r="AR185" s="349"/>
      <c r="AS185" s="349"/>
      <c r="AT185" s="349"/>
      <c r="AU185" s="349"/>
      <c r="AV185" s="349"/>
      <c r="AW185" s="349"/>
      <c r="AX185" s="349"/>
      <c r="AY185" s="349"/>
      <c r="AZ185" s="349"/>
      <c r="BA185" s="349"/>
      <c r="BB185" s="349"/>
      <c r="BC185" s="349"/>
      <c r="BD185" s="349"/>
      <c r="BE185" s="349"/>
    </row>
    <row r="186" spans="1:57" ht="13.5">
      <c r="A186" s="341"/>
      <c r="B186" s="426"/>
      <c r="C186" s="341"/>
      <c r="D186" s="428"/>
      <c r="E186" s="428"/>
      <c r="F186" s="429"/>
      <c r="G186" s="430"/>
      <c r="H186" s="430"/>
      <c r="I186" s="431"/>
      <c r="J186" s="432"/>
      <c r="K186" s="431"/>
      <c r="L186" s="431"/>
      <c r="M186" s="431"/>
      <c r="N186" s="341"/>
      <c r="O186" s="431"/>
      <c r="P186" s="341"/>
      <c r="Q186" s="431"/>
      <c r="R186" s="431"/>
      <c r="S186" s="431"/>
      <c r="T186" s="431"/>
      <c r="U186" s="431"/>
      <c r="V186" s="431"/>
      <c r="W186" s="431"/>
      <c r="X186" s="431"/>
      <c r="Y186" s="431"/>
      <c r="Z186" s="431"/>
      <c r="AA186" s="431"/>
      <c r="AB186" s="431"/>
      <c r="AC186" s="430"/>
      <c r="AD186" s="431"/>
      <c r="AE186" s="431"/>
      <c r="AF186" s="431"/>
      <c r="AG186" s="431"/>
      <c r="AH186" s="431"/>
      <c r="AI186" s="431"/>
      <c r="AJ186" s="431"/>
      <c r="AK186" s="431"/>
      <c r="AL186" s="431"/>
      <c r="AM186" s="431"/>
      <c r="AN186" s="431"/>
      <c r="AO186" s="431"/>
      <c r="AP186" s="431"/>
      <c r="AQ186" s="431"/>
      <c r="AR186" s="349"/>
      <c r="AS186" s="349"/>
      <c r="AT186" s="349"/>
      <c r="AU186" s="349"/>
      <c r="AV186" s="349"/>
      <c r="AW186" s="349"/>
      <c r="AX186" s="349"/>
      <c r="AY186" s="349"/>
      <c r="AZ186" s="349"/>
      <c r="BA186" s="349"/>
      <c r="BB186" s="349"/>
      <c r="BC186" s="349"/>
      <c r="BD186" s="349"/>
      <c r="BE186" s="349"/>
    </row>
    <row r="187" spans="1:57" ht="13.5">
      <c r="A187" s="341"/>
      <c r="B187" s="426"/>
      <c r="C187" s="341"/>
      <c r="D187" s="428"/>
      <c r="E187" s="428"/>
      <c r="F187" s="429"/>
      <c r="G187" s="430"/>
      <c r="H187" s="430"/>
      <c r="I187" s="431"/>
      <c r="J187" s="432"/>
      <c r="K187" s="431"/>
      <c r="L187" s="431"/>
      <c r="M187" s="431"/>
      <c r="N187" s="341"/>
      <c r="O187" s="431"/>
      <c r="P187" s="341"/>
      <c r="Q187" s="431"/>
      <c r="R187" s="431"/>
      <c r="S187" s="431"/>
      <c r="T187" s="431"/>
      <c r="U187" s="431"/>
      <c r="V187" s="431"/>
      <c r="W187" s="431"/>
      <c r="X187" s="431"/>
      <c r="Y187" s="431"/>
      <c r="Z187" s="431"/>
      <c r="AA187" s="431"/>
      <c r="AB187" s="431"/>
      <c r="AC187" s="430"/>
      <c r="AD187" s="431"/>
      <c r="AE187" s="431"/>
      <c r="AF187" s="431"/>
      <c r="AG187" s="431"/>
      <c r="AH187" s="431"/>
      <c r="AI187" s="431"/>
      <c r="AJ187" s="431"/>
      <c r="AK187" s="431"/>
      <c r="AL187" s="431"/>
      <c r="AM187" s="431"/>
      <c r="AN187" s="431"/>
      <c r="AO187" s="431"/>
      <c r="AP187" s="431"/>
      <c r="AQ187" s="431"/>
      <c r="AR187" s="349"/>
      <c r="AS187" s="349"/>
      <c r="AT187" s="349"/>
      <c r="AU187" s="349"/>
      <c r="AV187" s="349"/>
      <c r="AW187" s="349"/>
      <c r="AX187" s="349"/>
      <c r="AY187" s="349"/>
      <c r="AZ187" s="349"/>
      <c r="BA187" s="349"/>
      <c r="BB187" s="349"/>
      <c r="BC187" s="349"/>
      <c r="BD187" s="349"/>
      <c r="BE187" s="349"/>
    </row>
    <row r="188" spans="1:57" ht="13.5">
      <c r="A188" s="341"/>
      <c r="B188" s="426"/>
      <c r="C188" s="341"/>
      <c r="D188" s="428"/>
      <c r="E188" s="428"/>
      <c r="F188" s="429"/>
      <c r="G188" s="430"/>
      <c r="H188" s="430"/>
      <c r="I188" s="431"/>
      <c r="J188" s="432"/>
      <c r="K188" s="431"/>
      <c r="L188" s="431"/>
      <c r="M188" s="431"/>
      <c r="N188" s="341"/>
      <c r="O188" s="431"/>
      <c r="P188" s="341"/>
      <c r="Q188" s="431"/>
      <c r="R188" s="431"/>
      <c r="S188" s="431"/>
      <c r="T188" s="431"/>
      <c r="U188" s="431"/>
      <c r="V188" s="431"/>
      <c r="W188" s="431"/>
      <c r="X188" s="431"/>
      <c r="Y188" s="431"/>
      <c r="Z188" s="431"/>
      <c r="AA188" s="431"/>
      <c r="AB188" s="431"/>
      <c r="AC188" s="430"/>
      <c r="AD188" s="431"/>
      <c r="AE188" s="431"/>
      <c r="AF188" s="431"/>
      <c r="AG188" s="431"/>
      <c r="AH188" s="431"/>
      <c r="AI188" s="431"/>
      <c r="AJ188" s="431"/>
      <c r="AK188" s="431"/>
      <c r="AL188" s="431"/>
      <c r="AM188" s="431"/>
      <c r="AN188" s="431"/>
      <c r="AO188" s="431"/>
      <c r="AP188" s="431"/>
      <c r="AQ188" s="431"/>
      <c r="AR188" s="349"/>
      <c r="AS188" s="349"/>
      <c r="AT188" s="349"/>
      <c r="AU188" s="349"/>
      <c r="AV188" s="349"/>
      <c r="AW188" s="349"/>
      <c r="AX188" s="349"/>
      <c r="AY188" s="349"/>
      <c r="AZ188" s="349"/>
      <c r="BA188" s="349"/>
      <c r="BB188" s="349"/>
      <c r="BC188" s="349"/>
      <c r="BD188" s="349"/>
      <c r="BE188" s="349"/>
    </row>
    <row r="189" spans="1:57" ht="13.5">
      <c r="A189" s="341"/>
      <c r="B189" s="426"/>
      <c r="C189" s="341"/>
      <c r="D189" s="428"/>
      <c r="E189" s="428"/>
      <c r="F189" s="429"/>
      <c r="G189" s="430"/>
      <c r="H189" s="430"/>
      <c r="I189" s="431"/>
      <c r="J189" s="432"/>
      <c r="K189" s="431"/>
      <c r="L189" s="431"/>
      <c r="M189" s="431"/>
      <c r="N189" s="341"/>
      <c r="O189" s="431"/>
      <c r="P189" s="341"/>
      <c r="Q189" s="431"/>
      <c r="R189" s="431"/>
      <c r="S189" s="431"/>
      <c r="T189" s="431"/>
      <c r="U189" s="431"/>
      <c r="V189" s="431"/>
      <c r="W189" s="431"/>
      <c r="X189" s="431"/>
      <c r="Y189" s="431"/>
      <c r="Z189" s="431"/>
      <c r="AA189" s="431"/>
      <c r="AB189" s="431"/>
      <c r="AC189" s="430"/>
      <c r="AD189" s="431"/>
      <c r="AE189" s="431"/>
      <c r="AF189" s="431"/>
      <c r="AG189" s="431"/>
      <c r="AH189" s="431"/>
      <c r="AI189" s="431"/>
      <c r="AJ189" s="431"/>
      <c r="AK189" s="431"/>
      <c r="AL189" s="431"/>
      <c r="AM189" s="431"/>
      <c r="AN189" s="431"/>
      <c r="AO189" s="431"/>
      <c r="AP189" s="431"/>
      <c r="AQ189" s="431"/>
      <c r="AR189" s="349"/>
      <c r="AS189" s="349"/>
      <c r="AT189" s="349"/>
      <c r="AU189" s="349"/>
      <c r="AV189" s="349"/>
      <c r="AW189" s="349"/>
      <c r="AX189" s="349"/>
      <c r="AY189" s="349"/>
      <c r="AZ189" s="349"/>
      <c r="BA189" s="349"/>
      <c r="BB189" s="349"/>
      <c r="BC189" s="349"/>
      <c r="BD189" s="349"/>
      <c r="BE189" s="349"/>
    </row>
    <row r="190" spans="1:57" ht="13.5">
      <c r="A190" s="341"/>
      <c r="B190" s="426"/>
      <c r="C190" s="341"/>
      <c r="D190" s="428"/>
      <c r="E190" s="428"/>
      <c r="F190" s="429"/>
      <c r="G190" s="430"/>
      <c r="H190" s="430"/>
      <c r="I190" s="431"/>
      <c r="J190" s="432"/>
      <c r="K190" s="431"/>
      <c r="L190" s="431"/>
      <c r="M190" s="431"/>
      <c r="N190" s="341"/>
      <c r="O190" s="431"/>
      <c r="P190" s="341"/>
      <c r="Q190" s="431"/>
      <c r="R190" s="431"/>
      <c r="S190" s="431"/>
      <c r="T190" s="431"/>
      <c r="U190" s="431"/>
      <c r="V190" s="431"/>
      <c r="W190" s="431"/>
      <c r="X190" s="431"/>
      <c r="Y190" s="431"/>
      <c r="Z190" s="431"/>
      <c r="AA190" s="431"/>
      <c r="AB190" s="431"/>
      <c r="AC190" s="430"/>
      <c r="AD190" s="431"/>
      <c r="AE190" s="431"/>
      <c r="AF190" s="431"/>
      <c r="AG190" s="431"/>
      <c r="AH190" s="431"/>
      <c r="AI190" s="431"/>
      <c r="AJ190" s="431"/>
      <c r="AK190" s="431"/>
      <c r="AL190" s="431"/>
      <c r="AM190" s="431"/>
      <c r="AN190" s="431"/>
      <c r="AO190" s="431"/>
      <c r="AP190" s="431"/>
      <c r="AQ190" s="431"/>
      <c r="AR190" s="349"/>
      <c r="AS190" s="349"/>
      <c r="AT190" s="349"/>
      <c r="AU190" s="349"/>
      <c r="AV190" s="349"/>
      <c r="AW190" s="349"/>
      <c r="AX190" s="349"/>
      <c r="AY190" s="349"/>
      <c r="AZ190" s="349"/>
      <c r="BA190" s="349"/>
      <c r="BB190" s="349"/>
      <c r="BC190" s="349"/>
      <c r="BD190" s="349"/>
      <c r="BE190" s="349"/>
    </row>
    <row r="191" spans="1:57" ht="13.5">
      <c r="A191" s="341"/>
      <c r="B191" s="426"/>
      <c r="C191" s="341"/>
      <c r="D191" s="428"/>
      <c r="E191" s="428"/>
      <c r="F191" s="429"/>
      <c r="G191" s="430"/>
      <c r="H191" s="430"/>
      <c r="I191" s="431"/>
      <c r="J191" s="432"/>
      <c r="K191" s="431"/>
      <c r="L191" s="431"/>
      <c r="M191" s="431"/>
      <c r="N191" s="341"/>
      <c r="O191" s="431"/>
      <c r="P191" s="341"/>
      <c r="Q191" s="431"/>
      <c r="R191" s="431"/>
      <c r="S191" s="431"/>
      <c r="T191" s="431"/>
      <c r="U191" s="431"/>
      <c r="V191" s="431"/>
      <c r="W191" s="431"/>
      <c r="X191" s="431"/>
      <c r="Y191" s="431"/>
      <c r="Z191" s="431"/>
      <c r="AA191" s="431"/>
      <c r="AB191" s="431"/>
      <c r="AC191" s="430"/>
      <c r="AD191" s="431"/>
      <c r="AE191" s="431"/>
      <c r="AF191" s="431"/>
      <c r="AG191" s="431"/>
      <c r="AH191" s="431"/>
      <c r="AI191" s="431"/>
      <c r="AJ191" s="431"/>
      <c r="AK191" s="431"/>
      <c r="AL191" s="431"/>
      <c r="AM191" s="431"/>
      <c r="AN191" s="431"/>
      <c r="AO191" s="431"/>
      <c r="AP191" s="431"/>
      <c r="AQ191" s="431"/>
      <c r="AR191" s="349"/>
      <c r="AS191" s="349"/>
      <c r="AT191" s="349"/>
      <c r="AU191" s="349"/>
      <c r="AV191" s="349"/>
      <c r="AW191" s="349"/>
      <c r="AX191" s="349"/>
      <c r="AY191" s="349"/>
      <c r="AZ191" s="349"/>
      <c r="BA191" s="349"/>
      <c r="BB191" s="349"/>
      <c r="BC191" s="349"/>
      <c r="BD191" s="349"/>
      <c r="BE191" s="349"/>
    </row>
    <row r="192" spans="1:57" ht="13.5">
      <c r="A192" s="341"/>
      <c r="B192" s="426"/>
      <c r="C192" s="341"/>
      <c r="D192" s="428"/>
      <c r="E192" s="428"/>
      <c r="F192" s="429"/>
      <c r="G192" s="430"/>
      <c r="H192" s="430"/>
      <c r="I192" s="431"/>
      <c r="J192" s="432"/>
      <c r="K192" s="431"/>
      <c r="L192" s="431"/>
      <c r="M192" s="431"/>
      <c r="N192" s="341"/>
      <c r="O192" s="431"/>
      <c r="P192" s="341"/>
      <c r="Q192" s="431"/>
      <c r="R192" s="431"/>
      <c r="S192" s="431"/>
      <c r="T192" s="431"/>
      <c r="U192" s="431"/>
      <c r="V192" s="431"/>
      <c r="W192" s="431"/>
      <c r="X192" s="431"/>
      <c r="Y192" s="431"/>
      <c r="Z192" s="431"/>
      <c r="AA192" s="431"/>
      <c r="AB192" s="431"/>
      <c r="AC192" s="430"/>
      <c r="AD192" s="431"/>
      <c r="AE192" s="431"/>
      <c r="AF192" s="431"/>
      <c r="AG192" s="431"/>
      <c r="AH192" s="431"/>
      <c r="AI192" s="431"/>
      <c r="AJ192" s="431"/>
      <c r="AK192" s="431"/>
      <c r="AL192" s="431"/>
      <c r="AM192" s="431"/>
      <c r="AN192" s="431"/>
      <c r="AO192" s="431"/>
      <c r="AP192" s="431"/>
      <c r="AQ192" s="431"/>
      <c r="AR192" s="349"/>
      <c r="AS192" s="349"/>
      <c r="AT192" s="349"/>
      <c r="AU192" s="349"/>
      <c r="AV192" s="349"/>
      <c r="AW192" s="349"/>
      <c r="AX192" s="349"/>
      <c r="AY192" s="349"/>
      <c r="AZ192" s="349"/>
      <c r="BA192" s="349"/>
      <c r="BB192" s="349"/>
      <c r="BC192" s="349"/>
      <c r="BD192" s="349"/>
      <c r="BE192" s="349"/>
    </row>
  </sheetData>
  <sheetProtection/>
  <mergeCells count="29">
    <mergeCell ref="B1:AE1"/>
    <mergeCell ref="A2:A3"/>
    <mergeCell ref="B2:B3"/>
    <mergeCell ref="C2:C3"/>
    <mergeCell ref="D2:D3"/>
    <mergeCell ref="E2:E3"/>
    <mergeCell ref="AB2:AF2"/>
    <mergeCell ref="AA2:AA3"/>
    <mergeCell ref="Z2:Z3"/>
    <mergeCell ref="F2:K2"/>
    <mergeCell ref="L2:Q2"/>
    <mergeCell ref="R2:S2"/>
    <mergeCell ref="T2:U2"/>
    <mergeCell ref="V2:W2"/>
    <mergeCell ref="A21:A24"/>
    <mergeCell ref="B21:B24"/>
    <mergeCell ref="A25:A28"/>
    <mergeCell ref="B25:B28"/>
    <mergeCell ref="X2:Y2"/>
    <mergeCell ref="A17:A20"/>
    <mergeCell ref="B17:B20"/>
    <mergeCell ref="A12:A14"/>
    <mergeCell ref="B12:B14"/>
    <mergeCell ref="A15:A16"/>
    <mergeCell ref="B15:B16"/>
    <mergeCell ref="A4:A7"/>
    <mergeCell ref="B4:B7"/>
    <mergeCell ref="A8:A11"/>
    <mergeCell ref="B8:B11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G28"/>
  <sheetViews>
    <sheetView zoomScalePageLayoutView="0" workbookViewId="0" topLeftCell="A1">
      <selection activeCell="I24" sqref="I24"/>
    </sheetView>
  </sheetViews>
  <sheetFormatPr defaultColWidth="9.00390625" defaultRowHeight="15"/>
  <cols>
    <col min="1" max="1" width="6.57421875" style="558" customWidth="1"/>
    <col min="2" max="2" width="7.00390625" style="559" customWidth="1"/>
    <col min="3" max="3" width="4.140625" style="582" customWidth="1"/>
    <col min="4" max="4" width="4.421875" style="582" customWidth="1"/>
    <col min="5" max="5" width="6.421875" style="560" customWidth="1"/>
    <col min="6" max="6" width="5.28125" style="560" customWidth="1"/>
    <col min="7" max="7" width="3.421875" style="561" customWidth="1"/>
    <col min="8" max="8" width="4.140625" style="562" customWidth="1"/>
    <col min="9" max="9" width="5.7109375" style="503" customWidth="1"/>
    <col min="10" max="10" width="3.421875" style="503" customWidth="1"/>
    <col min="11" max="11" width="4.00390625" style="562" customWidth="1"/>
    <col min="12" max="12" width="3.7109375" style="561" customWidth="1"/>
    <col min="13" max="13" width="5.421875" style="563" customWidth="1"/>
    <col min="14" max="14" width="5.421875" style="564" customWidth="1"/>
    <col min="15" max="16" width="5.421875" style="565" customWidth="1"/>
    <col min="17" max="17" width="4.57421875" style="565" customWidth="1"/>
    <col min="18" max="18" width="4.140625" style="565" customWidth="1"/>
    <col min="19" max="21" width="5.421875" style="503" customWidth="1"/>
    <col min="22" max="24" width="4.28125" style="503" customWidth="1"/>
    <col min="25" max="26" width="4.28125" style="557" customWidth="1"/>
    <col min="27" max="27" width="5.421875" style="557" customWidth="1"/>
    <col min="28" max="28" width="5.140625" style="557" customWidth="1"/>
    <col min="29" max="34" width="5.421875" style="566" customWidth="1"/>
    <col min="35" max="108" width="5.421875" style="503" customWidth="1"/>
    <col min="109" max="111" width="5.421875" style="0" customWidth="1"/>
    <col min="144" max="144" width="3.57421875" style="0" customWidth="1"/>
    <col min="145" max="145" width="10.28125" style="0" customWidth="1"/>
    <col min="146" max="146" width="0" style="0" hidden="1" customWidth="1"/>
    <col min="147" max="147" width="7.00390625" style="0" customWidth="1"/>
    <col min="148" max="148" width="4.140625" style="0" customWidth="1"/>
    <col min="149" max="153" width="0" style="0" hidden="1" customWidth="1"/>
    <col min="154" max="154" width="6.140625" style="0" customWidth="1"/>
    <col min="155" max="155" width="6.421875" style="0" customWidth="1"/>
    <col min="156" max="156" width="6.28125" style="0" customWidth="1"/>
    <col min="157" max="157" width="3.421875" style="0" customWidth="1"/>
    <col min="158" max="158" width="4.140625" style="0" customWidth="1"/>
    <col min="159" max="159" width="5.7109375" style="0" customWidth="1"/>
    <col min="160" max="160" width="3.421875" style="0" customWidth="1"/>
    <col min="161" max="161" width="4.00390625" style="0" customWidth="1"/>
    <col min="162" max="162" width="3.7109375" style="0" customWidth="1"/>
    <col min="163" max="167" width="5.421875" style="0" customWidth="1"/>
    <col min="168" max="168" width="4.28125" style="0" customWidth="1"/>
    <col min="169" max="169" width="4.140625" style="0" customWidth="1"/>
    <col min="170" max="172" width="5.421875" style="0" customWidth="1"/>
    <col min="173" max="176" width="4.28125" style="0" customWidth="1"/>
    <col min="177" max="179" width="5.421875" style="0" customWidth="1"/>
    <col min="180" max="180" width="4.28125" style="0" customWidth="1"/>
    <col min="181" max="181" width="4.421875" style="0" customWidth="1"/>
    <col min="182" max="182" width="3.140625" style="0" customWidth="1"/>
    <col min="183" max="183" width="5.140625" style="0" customWidth="1"/>
    <col min="184" max="184" width="4.421875" style="0" customWidth="1"/>
    <col min="185" max="185" width="9.7109375" style="0" customWidth="1"/>
    <col min="186" max="186" width="5.421875" style="0" customWidth="1"/>
    <col min="187" max="187" width="5.140625" style="0" customWidth="1"/>
    <col min="188" max="193" width="5.421875" style="0" customWidth="1"/>
    <col min="194" max="194" width="7.7109375" style="0" customWidth="1"/>
    <col min="195" max="195" width="7.00390625" style="0" customWidth="1"/>
    <col min="196" max="196" width="15.00390625" style="0" customWidth="1"/>
    <col min="197" max="197" width="12.57421875" style="0" customWidth="1"/>
    <col min="198" max="16384" width="5.421875" style="0" customWidth="1"/>
  </cols>
  <sheetData>
    <row r="1" spans="1:34" ht="28.5" customHeight="1" thickBot="1">
      <c r="A1" s="760" t="s">
        <v>568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60"/>
      <c r="X1" s="760"/>
      <c r="Y1" s="760"/>
      <c r="Z1" s="760"/>
      <c r="AA1" s="760"/>
      <c r="AB1" s="760"/>
      <c r="AC1" s="760"/>
      <c r="AD1" s="760"/>
      <c r="AE1" s="760"/>
      <c r="AF1" s="760"/>
      <c r="AG1" s="760"/>
      <c r="AH1" s="502"/>
    </row>
    <row r="2" spans="1:82" s="348" customFormat="1" ht="27" customHeight="1" thickTop="1">
      <c r="A2" s="761" t="s">
        <v>221</v>
      </c>
      <c r="B2" s="741" t="s">
        <v>433</v>
      </c>
      <c r="C2" s="763" t="s">
        <v>516</v>
      </c>
      <c r="D2" s="763" t="s">
        <v>517</v>
      </c>
      <c r="E2" s="766" t="s">
        <v>436</v>
      </c>
      <c r="F2" s="767"/>
      <c r="G2" s="767"/>
      <c r="H2" s="767"/>
      <c r="I2" s="767"/>
      <c r="J2" s="767"/>
      <c r="K2" s="767"/>
      <c r="L2" s="768"/>
      <c r="M2" s="748" t="s">
        <v>437</v>
      </c>
      <c r="N2" s="748"/>
      <c r="O2" s="748"/>
      <c r="P2" s="748"/>
      <c r="Q2" s="748"/>
      <c r="R2" s="773" t="s">
        <v>197</v>
      </c>
      <c r="S2" s="773"/>
      <c r="T2" s="773" t="s">
        <v>199</v>
      </c>
      <c r="U2" s="773"/>
      <c r="V2" s="773" t="s">
        <v>198</v>
      </c>
      <c r="W2" s="774"/>
      <c r="X2" s="763" t="s">
        <v>438</v>
      </c>
      <c r="Y2" s="763"/>
      <c r="Z2" s="775" t="s">
        <v>518</v>
      </c>
      <c r="AA2" s="769" t="s">
        <v>519</v>
      </c>
      <c r="AB2" s="769" t="s">
        <v>520</v>
      </c>
      <c r="AC2" s="770" t="s">
        <v>521</v>
      </c>
      <c r="AD2" s="771"/>
      <c r="AE2" s="771"/>
      <c r="AF2" s="771"/>
      <c r="AG2" s="771"/>
      <c r="AH2" s="772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503"/>
      <c r="BA2" s="503"/>
      <c r="BB2" s="503"/>
      <c r="BC2" s="503"/>
      <c r="BD2" s="503"/>
      <c r="BE2" s="503"/>
      <c r="BF2" s="503"/>
      <c r="BG2" s="503"/>
      <c r="BH2" s="503"/>
      <c r="BI2" s="503"/>
      <c r="BJ2" s="503"/>
      <c r="BK2" s="503"/>
      <c r="BL2" s="503"/>
      <c r="BM2" s="503"/>
      <c r="BN2" s="503"/>
      <c r="BO2" s="503"/>
      <c r="BP2" s="503"/>
      <c r="BQ2" s="503"/>
      <c r="BR2" s="503"/>
      <c r="BS2" s="503"/>
      <c r="BT2" s="503"/>
      <c r="BU2" s="503"/>
      <c r="BV2" s="503"/>
      <c r="BW2" s="503"/>
      <c r="BX2" s="503"/>
      <c r="BY2" s="503"/>
      <c r="BZ2" s="503"/>
      <c r="CA2" s="503"/>
      <c r="CB2" s="503"/>
      <c r="CC2" s="503"/>
      <c r="CD2" s="503"/>
    </row>
    <row r="3" spans="1:82" s="508" customFormat="1" ht="63" customHeight="1" thickBot="1">
      <c r="A3" s="762"/>
      <c r="B3" s="742"/>
      <c r="C3" s="764"/>
      <c r="D3" s="765"/>
      <c r="E3" s="359" t="s">
        <v>442</v>
      </c>
      <c r="F3" s="359" t="s">
        <v>522</v>
      </c>
      <c r="G3" s="355" t="s">
        <v>523</v>
      </c>
      <c r="H3" s="353" t="s">
        <v>524</v>
      </c>
      <c r="I3" s="350" t="s">
        <v>525</v>
      </c>
      <c r="J3" s="355" t="s">
        <v>523</v>
      </c>
      <c r="K3" s="353" t="s">
        <v>524</v>
      </c>
      <c r="L3" s="355" t="s">
        <v>394</v>
      </c>
      <c r="M3" s="355" t="s">
        <v>447</v>
      </c>
      <c r="N3" s="359" t="s">
        <v>448</v>
      </c>
      <c r="O3" s="356" t="s">
        <v>449</v>
      </c>
      <c r="P3" s="356" t="s">
        <v>450</v>
      </c>
      <c r="Q3" s="356" t="s">
        <v>451</v>
      </c>
      <c r="R3" s="504" t="s">
        <v>205</v>
      </c>
      <c r="S3" s="504" t="s">
        <v>455</v>
      </c>
      <c r="T3" s="504" t="s">
        <v>454</v>
      </c>
      <c r="U3" s="504" t="s">
        <v>455</v>
      </c>
      <c r="V3" s="504" t="s">
        <v>454</v>
      </c>
      <c r="W3" s="357" t="s">
        <v>453</v>
      </c>
      <c r="X3" s="504" t="s">
        <v>454</v>
      </c>
      <c r="Y3" s="390" t="s">
        <v>494</v>
      </c>
      <c r="Z3" s="764"/>
      <c r="AA3" s="742"/>
      <c r="AB3" s="742"/>
      <c r="AC3" s="506" t="s">
        <v>495</v>
      </c>
      <c r="AD3" s="506" t="s">
        <v>496</v>
      </c>
      <c r="AE3" s="506" t="s">
        <v>497</v>
      </c>
      <c r="AF3" s="506" t="s">
        <v>498</v>
      </c>
      <c r="AG3" s="507" t="s">
        <v>526</v>
      </c>
      <c r="AH3" s="506" t="s">
        <v>527</v>
      </c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503"/>
      <c r="BA3" s="503"/>
      <c r="BB3" s="503"/>
      <c r="BC3" s="503"/>
      <c r="BD3" s="503"/>
      <c r="BE3" s="503"/>
      <c r="BF3" s="503"/>
      <c r="BG3" s="503"/>
      <c r="BH3" s="503"/>
      <c r="BI3" s="503"/>
      <c r="BJ3" s="503"/>
      <c r="BK3" s="503"/>
      <c r="BL3" s="503"/>
      <c r="BM3" s="503"/>
      <c r="BN3" s="503"/>
      <c r="BO3" s="503"/>
      <c r="BP3" s="503"/>
      <c r="BQ3" s="503"/>
      <c r="BR3" s="503"/>
      <c r="BS3" s="503"/>
      <c r="BT3" s="503"/>
      <c r="BU3" s="503"/>
      <c r="BV3" s="503"/>
      <c r="BW3" s="503"/>
      <c r="BX3" s="503"/>
      <c r="BY3" s="503"/>
      <c r="BZ3" s="503"/>
      <c r="CA3" s="503"/>
      <c r="CB3" s="503"/>
      <c r="CC3" s="503"/>
      <c r="CD3" s="503"/>
    </row>
    <row r="4" spans="1:137" s="452" customFormat="1" ht="18.75" customHeight="1">
      <c r="A4" s="756" t="s">
        <v>557</v>
      </c>
      <c r="B4" s="595" t="s">
        <v>461</v>
      </c>
      <c r="C4" s="125" t="s">
        <v>558</v>
      </c>
      <c r="D4" s="446"/>
      <c r="E4" s="444">
        <v>564.04</v>
      </c>
      <c r="F4" s="444">
        <v>2.7</v>
      </c>
      <c r="G4" s="485" t="s">
        <v>463</v>
      </c>
      <c r="H4" s="517" t="s">
        <v>559</v>
      </c>
      <c r="I4" s="444"/>
      <c r="J4" s="446"/>
      <c r="K4" s="446"/>
      <c r="L4" s="444">
        <v>9</v>
      </c>
      <c r="M4" s="446">
        <v>834</v>
      </c>
      <c r="N4" s="447">
        <v>12.48</v>
      </c>
      <c r="O4" s="448">
        <v>25.2</v>
      </c>
      <c r="P4" s="448">
        <v>3.7</v>
      </c>
      <c r="Q4" s="448">
        <v>68.1</v>
      </c>
      <c r="R4" s="522">
        <v>2.5</v>
      </c>
      <c r="S4" s="522" t="s">
        <v>478</v>
      </c>
      <c r="T4" s="102">
        <v>25.49</v>
      </c>
      <c r="U4" s="102" t="s">
        <v>465</v>
      </c>
      <c r="V4" s="102">
        <v>2</v>
      </c>
      <c r="W4" s="102" t="s">
        <v>465</v>
      </c>
      <c r="X4" s="444"/>
      <c r="Y4" s="125" t="s">
        <v>532</v>
      </c>
      <c r="Z4" s="45" t="s">
        <v>479</v>
      </c>
      <c r="AA4" s="450">
        <v>230.44444444444446</v>
      </c>
      <c r="AB4" s="450">
        <f>AA4-230</f>
        <v>0.4444444444444571</v>
      </c>
      <c r="AC4" s="450">
        <v>15.491111111111113</v>
      </c>
      <c r="AD4" s="450">
        <v>79.83333333333333</v>
      </c>
      <c r="AE4" s="450">
        <v>42.458888888888886</v>
      </c>
      <c r="AF4" s="450">
        <v>33.366666666666674</v>
      </c>
      <c r="AG4" s="450">
        <v>43.44444444444444</v>
      </c>
      <c r="AH4" s="450">
        <v>36.674891512377854</v>
      </c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3"/>
      <c r="BE4" s="503"/>
      <c r="BF4" s="503"/>
      <c r="BG4" s="503"/>
      <c r="BH4" s="503"/>
      <c r="BI4" s="503"/>
      <c r="BJ4" s="503"/>
      <c r="BK4" s="503"/>
      <c r="BL4" s="503"/>
      <c r="BM4" s="503"/>
      <c r="BN4" s="503"/>
      <c r="BO4" s="503"/>
      <c r="BP4" s="503"/>
      <c r="BQ4" s="503"/>
      <c r="BR4" s="503"/>
      <c r="BS4" s="503"/>
      <c r="BT4" s="503"/>
      <c r="BU4" s="503"/>
      <c r="BV4" s="503"/>
      <c r="BW4" s="503"/>
      <c r="BX4" s="503"/>
      <c r="BY4" s="503"/>
      <c r="BZ4" s="503"/>
      <c r="CA4" s="503"/>
      <c r="CB4" s="503"/>
      <c r="CC4" s="503"/>
      <c r="CD4" s="503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4"/>
      <c r="DP4" s="344"/>
      <c r="DQ4" s="344"/>
      <c r="DR4" s="344"/>
      <c r="DS4" s="344"/>
      <c r="DT4" s="344"/>
      <c r="DU4" s="344"/>
      <c r="DV4" s="344"/>
      <c r="DW4" s="344"/>
      <c r="DX4" s="344"/>
      <c r="DY4" s="344"/>
      <c r="DZ4" s="344"/>
      <c r="EA4" s="344"/>
      <c r="EB4" s="344"/>
      <c r="EC4" s="344"/>
      <c r="ED4" s="344"/>
      <c r="EE4" s="344"/>
      <c r="EF4" s="344"/>
      <c r="EG4" s="344"/>
    </row>
    <row r="5" spans="1:137" s="569" customFormat="1" ht="18.75" customHeight="1">
      <c r="A5" s="715"/>
      <c r="B5" s="45" t="s">
        <v>468</v>
      </c>
      <c r="C5" s="45" t="s">
        <v>364</v>
      </c>
      <c r="D5" s="45" t="s">
        <v>560</v>
      </c>
      <c r="E5" s="16">
        <v>542.36</v>
      </c>
      <c r="F5" s="16">
        <v>5.04</v>
      </c>
      <c r="G5" s="485" t="s">
        <v>463</v>
      </c>
      <c r="H5" s="14" t="s">
        <v>550</v>
      </c>
      <c r="I5" s="16"/>
      <c r="J5" s="567"/>
      <c r="K5" s="567"/>
      <c r="L5" s="16">
        <v>2</v>
      </c>
      <c r="M5" s="375">
        <v>834</v>
      </c>
      <c r="N5" s="376">
        <v>14.35</v>
      </c>
      <c r="O5" s="377">
        <v>29</v>
      </c>
      <c r="P5" s="377">
        <v>3.3</v>
      </c>
      <c r="Q5" s="377">
        <v>60.4</v>
      </c>
      <c r="R5" s="163">
        <v>3.25</v>
      </c>
      <c r="S5" s="163" t="s">
        <v>478</v>
      </c>
      <c r="T5" s="163">
        <v>27.5</v>
      </c>
      <c r="U5" s="163" t="s">
        <v>465</v>
      </c>
      <c r="V5" s="163">
        <v>9</v>
      </c>
      <c r="W5" s="163" t="s">
        <v>483</v>
      </c>
      <c r="X5" s="163">
        <v>18.6</v>
      </c>
      <c r="Y5" s="163" t="s">
        <v>478</v>
      </c>
      <c r="Z5" s="45" t="s">
        <v>561</v>
      </c>
      <c r="AA5" s="519">
        <v>234.8</v>
      </c>
      <c r="AB5" s="519">
        <f>AA5-233.9</f>
        <v>0.9000000000000057</v>
      </c>
      <c r="AC5" s="568">
        <v>15.6</v>
      </c>
      <c r="AD5" s="568">
        <v>80</v>
      </c>
      <c r="AE5" s="568">
        <v>42.5</v>
      </c>
      <c r="AF5" s="568">
        <v>30.3</v>
      </c>
      <c r="AG5" s="568">
        <v>43.6</v>
      </c>
      <c r="AH5" s="568">
        <v>40.6</v>
      </c>
      <c r="AI5" s="503"/>
      <c r="AJ5" s="503"/>
      <c r="AK5" s="503"/>
      <c r="AL5" s="503"/>
      <c r="AM5" s="503"/>
      <c r="AN5" s="503"/>
      <c r="AO5" s="503"/>
      <c r="AP5" s="503"/>
      <c r="AQ5" s="503"/>
      <c r="AR5" s="503"/>
      <c r="AS5" s="503"/>
      <c r="AT5" s="503"/>
      <c r="AU5" s="503"/>
      <c r="AV5" s="503"/>
      <c r="AW5" s="503"/>
      <c r="AX5" s="503"/>
      <c r="AY5" s="503"/>
      <c r="AZ5" s="503"/>
      <c r="BA5" s="503"/>
      <c r="BB5" s="503"/>
      <c r="BC5" s="503"/>
      <c r="BD5" s="503"/>
      <c r="BE5" s="503"/>
      <c r="BF5" s="503"/>
      <c r="BG5" s="503"/>
      <c r="BH5" s="503"/>
      <c r="BI5" s="503"/>
      <c r="BJ5" s="503"/>
      <c r="BK5" s="503"/>
      <c r="BL5" s="503"/>
      <c r="BM5" s="503"/>
      <c r="BN5" s="503"/>
      <c r="BO5" s="503"/>
      <c r="BP5" s="503"/>
      <c r="BQ5" s="503"/>
      <c r="BR5" s="503"/>
      <c r="BS5" s="503"/>
      <c r="BT5" s="503"/>
      <c r="BU5" s="503"/>
      <c r="BV5" s="503"/>
      <c r="BW5" s="503"/>
      <c r="BX5" s="503"/>
      <c r="BY5" s="503"/>
      <c r="BZ5" s="503"/>
      <c r="CA5" s="503"/>
      <c r="CB5" s="503"/>
      <c r="CC5" s="503"/>
      <c r="CD5" s="503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  <c r="CT5" s="378"/>
      <c r="CU5" s="378"/>
      <c r="CV5" s="378"/>
      <c r="CW5" s="378"/>
      <c r="CX5" s="378"/>
      <c r="CY5" s="378"/>
      <c r="CZ5" s="378"/>
      <c r="DA5" s="378"/>
      <c r="DB5" s="378"/>
      <c r="DC5" s="378"/>
      <c r="DD5" s="378"/>
      <c r="DE5" s="378"/>
      <c r="DF5" s="378"/>
      <c r="DG5" s="378"/>
      <c r="DH5" s="378"/>
      <c r="DI5" s="378"/>
      <c r="DJ5" s="378"/>
      <c r="DK5" s="378"/>
      <c r="DL5" s="378"/>
      <c r="DM5" s="378"/>
      <c r="DN5" s="378"/>
      <c r="DO5" s="378"/>
      <c r="DP5" s="378"/>
      <c r="DQ5" s="378"/>
      <c r="DR5" s="378"/>
      <c r="DS5" s="378"/>
      <c r="DT5" s="378"/>
      <c r="DU5" s="378"/>
      <c r="DV5" s="378"/>
      <c r="DW5" s="378"/>
      <c r="DX5" s="378"/>
      <c r="DY5" s="378"/>
      <c r="DZ5" s="378"/>
      <c r="EA5" s="378"/>
      <c r="EB5" s="378"/>
      <c r="EC5" s="378"/>
      <c r="ED5" s="378"/>
      <c r="EE5" s="378"/>
      <c r="EF5" s="378"/>
      <c r="EG5" s="378"/>
    </row>
    <row r="6" spans="1:137" s="571" customFormat="1" ht="18.75" customHeight="1" thickBot="1">
      <c r="A6" s="715"/>
      <c r="B6" s="600" t="s">
        <v>590</v>
      </c>
      <c r="C6" s="457"/>
      <c r="D6" s="208"/>
      <c r="E6" s="485">
        <f>AVERAGE(E4:E5)</f>
        <v>553.2</v>
      </c>
      <c r="F6" s="570">
        <f>(E6-532.77)/532.77*100</f>
        <v>3.8346753758657703</v>
      </c>
      <c r="G6" s="208"/>
      <c r="H6" s="521"/>
      <c r="I6" s="485"/>
      <c r="J6" s="208"/>
      <c r="K6" s="208"/>
      <c r="L6" s="485"/>
      <c r="M6" s="485">
        <f aca="true" t="shared" si="0" ref="M6:R6">AVERAGE(M4:M5)</f>
        <v>834</v>
      </c>
      <c r="N6" s="570">
        <f t="shared" si="0"/>
        <v>13.415</v>
      </c>
      <c r="O6" s="485">
        <f t="shared" si="0"/>
        <v>27.1</v>
      </c>
      <c r="P6" s="485">
        <f t="shared" si="0"/>
        <v>3.5</v>
      </c>
      <c r="Q6" s="485">
        <f t="shared" si="0"/>
        <v>64.25</v>
      </c>
      <c r="R6" s="485">
        <f t="shared" si="0"/>
        <v>2.875</v>
      </c>
      <c r="S6" s="209" t="s">
        <v>478</v>
      </c>
      <c r="T6" s="485">
        <f>AVERAGE(T4:T5)</f>
        <v>26.494999999999997</v>
      </c>
      <c r="U6" s="209" t="s">
        <v>465</v>
      </c>
      <c r="V6" s="485">
        <f>AVERAGE(V4:V5)</f>
        <v>5.5</v>
      </c>
      <c r="W6" s="209" t="s">
        <v>483</v>
      </c>
      <c r="X6" s="485">
        <f>AVERAGE(X4:X5)</f>
        <v>18.6</v>
      </c>
      <c r="Y6" s="209" t="s">
        <v>478</v>
      </c>
      <c r="Z6" s="78" t="s">
        <v>562</v>
      </c>
      <c r="AA6" s="461">
        <f>AVERAGE(AA4:AA5)</f>
        <v>232.62222222222223</v>
      </c>
      <c r="AB6" s="461">
        <f aca="true" t="shared" si="1" ref="AB6:AH6">AVERAGE(AB4:AB5)</f>
        <v>0.6722222222222314</v>
      </c>
      <c r="AC6" s="461">
        <f t="shared" si="1"/>
        <v>15.545555555555556</v>
      </c>
      <c r="AD6" s="461">
        <f t="shared" si="1"/>
        <v>79.91666666666666</v>
      </c>
      <c r="AE6" s="461">
        <f t="shared" si="1"/>
        <v>42.47944444444444</v>
      </c>
      <c r="AF6" s="461">
        <f t="shared" si="1"/>
        <v>31.833333333333336</v>
      </c>
      <c r="AG6" s="461">
        <f t="shared" si="1"/>
        <v>43.522222222222226</v>
      </c>
      <c r="AH6" s="461">
        <f t="shared" si="1"/>
        <v>38.637445756188924</v>
      </c>
      <c r="AI6" s="503"/>
      <c r="AJ6" s="503"/>
      <c r="AK6" s="503"/>
      <c r="AL6" s="503"/>
      <c r="AM6" s="503"/>
      <c r="AN6" s="503"/>
      <c r="AO6" s="503"/>
      <c r="AP6" s="503"/>
      <c r="AQ6" s="503"/>
      <c r="AR6" s="503"/>
      <c r="AS6" s="503"/>
      <c r="AT6" s="503"/>
      <c r="AU6" s="503"/>
      <c r="AV6" s="503"/>
      <c r="AW6" s="503"/>
      <c r="AX6" s="503"/>
      <c r="AY6" s="503"/>
      <c r="AZ6" s="503"/>
      <c r="BA6" s="503"/>
      <c r="BB6" s="503"/>
      <c r="BC6" s="503"/>
      <c r="BD6" s="503"/>
      <c r="BE6" s="503"/>
      <c r="BF6" s="503"/>
      <c r="BG6" s="503"/>
      <c r="BH6" s="503"/>
      <c r="BI6" s="503"/>
      <c r="BJ6" s="503"/>
      <c r="BK6" s="503"/>
      <c r="BL6" s="503"/>
      <c r="BM6" s="503"/>
      <c r="BN6" s="503"/>
      <c r="BO6" s="503"/>
      <c r="BP6" s="503"/>
      <c r="BQ6" s="503"/>
      <c r="BR6" s="503"/>
      <c r="BS6" s="503"/>
      <c r="BT6" s="503"/>
      <c r="BU6" s="503"/>
      <c r="BV6" s="503"/>
      <c r="BW6" s="503"/>
      <c r="BX6" s="503"/>
      <c r="BY6" s="503"/>
      <c r="BZ6" s="503"/>
      <c r="CA6" s="503"/>
      <c r="CB6" s="503"/>
      <c r="CC6" s="503"/>
      <c r="CD6" s="503"/>
      <c r="CE6" s="508"/>
      <c r="CF6" s="508"/>
      <c r="CG6" s="508"/>
      <c r="CH6" s="508"/>
      <c r="CI6" s="508"/>
      <c r="CJ6" s="508"/>
      <c r="CK6" s="508"/>
      <c r="CL6" s="508"/>
      <c r="CM6" s="508"/>
      <c r="CN6" s="508"/>
      <c r="CO6" s="508"/>
      <c r="CP6" s="508"/>
      <c r="CQ6" s="508"/>
      <c r="CR6" s="508"/>
      <c r="CS6" s="508"/>
      <c r="CT6" s="508"/>
      <c r="CU6" s="508"/>
      <c r="CV6" s="508"/>
      <c r="CW6" s="508"/>
      <c r="CX6" s="508"/>
      <c r="CY6" s="508"/>
      <c r="CZ6" s="508"/>
      <c r="DA6" s="508"/>
      <c r="DB6" s="508"/>
      <c r="DC6" s="508"/>
      <c r="DD6" s="508"/>
      <c r="DE6" s="508"/>
      <c r="DF6" s="508"/>
      <c r="DG6" s="508"/>
      <c r="DH6" s="508"/>
      <c r="DI6" s="508"/>
      <c r="DJ6" s="508"/>
      <c r="DK6" s="508"/>
      <c r="DL6" s="508"/>
      <c r="DM6" s="508"/>
      <c r="DN6" s="508"/>
      <c r="DO6" s="508"/>
      <c r="DP6" s="508"/>
      <c r="DQ6" s="508"/>
      <c r="DR6" s="508"/>
      <c r="DS6" s="508"/>
      <c r="DT6" s="508"/>
      <c r="DU6" s="508"/>
      <c r="DV6" s="508"/>
      <c r="DW6" s="508"/>
      <c r="DX6" s="508"/>
      <c r="DY6" s="508"/>
      <c r="DZ6" s="508"/>
      <c r="EA6" s="508"/>
      <c r="EB6" s="508"/>
      <c r="EC6" s="508"/>
      <c r="ED6" s="508"/>
      <c r="EE6" s="508"/>
      <c r="EF6" s="508"/>
      <c r="EG6" s="508"/>
    </row>
    <row r="7" spans="1:137" s="571" customFormat="1" ht="18.75" customHeight="1" thickBot="1">
      <c r="A7" s="716"/>
      <c r="B7" s="550" t="s">
        <v>556</v>
      </c>
      <c r="C7" s="528"/>
      <c r="D7" s="529"/>
      <c r="E7" s="468">
        <v>597.7</v>
      </c>
      <c r="F7" s="468">
        <v>4.2</v>
      </c>
      <c r="G7" s="468">
        <v>1</v>
      </c>
      <c r="H7" s="572"/>
      <c r="I7" s="572"/>
      <c r="J7" s="529"/>
      <c r="K7" s="529"/>
      <c r="L7" s="572"/>
      <c r="M7" s="573"/>
      <c r="N7" s="574"/>
      <c r="O7" s="471"/>
      <c r="P7" s="471"/>
      <c r="Q7" s="471"/>
      <c r="R7" s="394">
        <v>3</v>
      </c>
      <c r="S7" s="394" t="s">
        <v>478</v>
      </c>
      <c r="T7" s="394">
        <v>72.09</v>
      </c>
      <c r="U7" s="394" t="s">
        <v>473</v>
      </c>
      <c r="V7" s="394">
        <v>7</v>
      </c>
      <c r="W7" s="394" t="s">
        <v>473</v>
      </c>
      <c r="X7" s="395">
        <v>1.7</v>
      </c>
      <c r="Y7" s="395" t="s">
        <v>472</v>
      </c>
      <c r="Z7" s="396" t="s">
        <v>563</v>
      </c>
      <c r="AA7" s="507"/>
      <c r="AB7" s="507"/>
      <c r="AC7" s="507"/>
      <c r="AD7" s="507"/>
      <c r="AE7" s="507"/>
      <c r="AF7" s="507"/>
      <c r="AG7" s="507"/>
      <c r="AH7" s="507"/>
      <c r="AI7" s="503"/>
      <c r="AJ7" s="503"/>
      <c r="AK7" s="503"/>
      <c r="AL7" s="503"/>
      <c r="AM7" s="503"/>
      <c r="AN7" s="503"/>
      <c r="AO7" s="503"/>
      <c r="AP7" s="503"/>
      <c r="AQ7" s="503"/>
      <c r="AR7" s="503"/>
      <c r="AS7" s="503"/>
      <c r="AT7" s="503"/>
      <c r="AU7" s="503"/>
      <c r="AV7" s="503"/>
      <c r="AW7" s="503"/>
      <c r="AX7" s="503"/>
      <c r="AY7" s="503"/>
      <c r="AZ7" s="503"/>
      <c r="BA7" s="503"/>
      <c r="BB7" s="503"/>
      <c r="BC7" s="503"/>
      <c r="BD7" s="503"/>
      <c r="BE7" s="503"/>
      <c r="BF7" s="503"/>
      <c r="BG7" s="503"/>
      <c r="BH7" s="503"/>
      <c r="BI7" s="503"/>
      <c r="BJ7" s="503"/>
      <c r="BK7" s="503"/>
      <c r="BL7" s="503"/>
      <c r="BM7" s="503"/>
      <c r="BN7" s="503"/>
      <c r="BO7" s="503"/>
      <c r="BP7" s="503"/>
      <c r="BQ7" s="503"/>
      <c r="BR7" s="503"/>
      <c r="BS7" s="503"/>
      <c r="BT7" s="503"/>
      <c r="BU7" s="503"/>
      <c r="BV7" s="503"/>
      <c r="BW7" s="503"/>
      <c r="BX7" s="503"/>
      <c r="BY7" s="503"/>
      <c r="BZ7" s="503"/>
      <c r="CA7" s="503"/>
      <c r="CB7" s="503"/>
      <c r="CC7" s="503"/>
      <c r="CD7" s="503"/>
      <c r="CE7" s="508"/>
      <c r="CF7" s="508"/>
      <c r="CG7" s="508"/>
      <c r="CH7" s="508"/>
      <c r="CI7" s="508"/>
      <c r="CJ7" s="508"/>
      <c r="CK7" s="508"/>
      <c r="CL7" s="508"/>
      <c r="CM7" s="508"/>
      <c r="CN7" s="508"/>
      <c r="CO7" s="508"/>
      <c r="CP7" s="508"/>
      <c r="CQ7" s="508"/>
      <c r="CR7" s="508"/>
      <c r="CS7" s="508"/>
      <c r="CT7" s="508"/>
      <c r="CU7" s="508"/>
      <c r="CV7" s="508"/>
      <c r="CW7" s="508"/>
      <c r="CX7" s="508"/>
      <c r="CY7" s="508"/>
      <c r="CZ7" s="508"/>
      <c r="DA7" s="508"/>
      <c r="DB7" s="508"/>
      <c r="DC7" s="508"/>
      <c r="DD7" s="508"/>
      <c r="DE7" s="508"/>
      <c r="DF7" s="508"/>
      <c r="DG7" s="508"/>
      <c r="DH7" s="508"/>
      <c r="DI7" s="508"/>
      <c r="DJ7" s="508"/>
      <c r="DK7" s="508"/>
      <c r="DL7" s="508"/>
      <c r="DM7" s="508"/>
      <c r="DN7" s="508"/>
      <c r="DO7" s="508"/>
      <c r="DP7" s="508"/>
      <c r="DQ7" s="508"/>
      <c r="DR7" s="508"/>
      <c r="DS7" s="508"/>
      <c r="DT7" s="508"/>
      <c r="DU7" s="508"/>
      <c r="DV7" s="508"/>
      <c r="DW7" s="508"/>
      <c r="DX7" s="508"/>
      <c r="DY7" s="508"/>
      <c r="DZ7" s="508"/>
      <c r="EA7" s="508"/>
      <c r="EB7" s="508"/>
      <c r="EC7" s="508"/>
      <c r="ED7" s="508"/>
      <c r="EE7" s="508"/>
      <c r="EF7" s="508"/>
      <c r="EG7" s="508"/>
    </row>
    <row r="8" spans="1:137" s="411" customFormat="1" ht="23.25" customHeight="1">
      <c r="A8" s="717" t="s">
        <v>564</v>
      </c>
      <c r="B8" s="595" t="s">
        <v>461</v>
      </c>
      <c r="C8" s="401" t="s">
        <v>565</v>
      </c>
      <c r="D8" s="402"/>
      <c r="E8" s="478">
        <v>549.21</v>
      </c>
      <c r="F8" s="478">
        <v>0</v>
      </c>
      <c r="G8" s="402"/>
      <c r="H8" s="531"/>
      <c r="I8" s="478"/>
      <c r="J8" s="402"/>
      <c r="K8" s="402"/>
      <c r="L8" s="478">
        <v>13</v>
      </c>
      <c r="M8" s="402">
        <v>814</v>
      </c>
      <c r="N8" s="490">
        <v>13.06</v>
      </c>
      <c r="O8" s="407">
        <v>29</v>
      </c>
      <c r="P8" s="407">
        <v>7.7</v>
      </c>
      <c r="Q8" s="407">
        <v>67.5</v>
      </c>
      <c r="R8" s="408">
        <v>2.66</v>
      </c>
      <c r="S8" s="408" t="s">
        <v>478</v>
      </c>
      <c r="T8" s="408">
        <v>24.51</v>
      </c>
      <c r="U8" s="408" t="s">
        <v>465</v>
      </c>
      <c r="V8" s="408">
        <v>2</v>
      </c>
      <c r="W8" s="408" t="s">
        <v>465</v>
      </c>
      <c r="X8" s="478"/>
      <c r="Y8" s="401" t="s">
        <v>540</v>
      </c>
      <c r="Z8" s="478"/>
      <c r="AA8" s="575">
        <v>230</v>
      </c>
      <c r="AB8" s="575">
        <f>AA8-230</f>
        <v>0</v>
      </c>
      <c r="AC8" s="575">
        <v>15.84</v>
      </c>
      <c r="AD8" s="484">
        <v>87.08888888888889</v>
      </c>
      <c r="AE8" s="575">
        <v>41.74444444444445</v>
      </c>
      <c r="AF8" s="575">
        <v>34.32222222222222</v>
      </c>
      <c r="AG8" s="575">
        <v>42.18888888888888</v>
      </c>
      <c r="AH8" s="575">
        <v>35.597317884738395</v>
      </c>
      <c r="AI8" s="503"/>
      <c r="AJ8" s="503"/>
      <c r="AK8" s="503"/>
      <c r="AL8" s="503"/>
      <c r="AM8" s="503"/>
      <c r="AN8" s="503"/>
      <c r="AO8" s="503"/>
      <c r="AP8" s="503"/>
      <c r="AQ8" s="503"/>
      <c r="AR8" s="503"/>
      <c r="AS8" s="503"/>
      <c r="AT8" s="503"/>
      <c r="AU8" s="503"/>
      <c r="AV8" s="503"/>
      <c r="AW8" s="503"/>
      <c r="AX8" s="503"/>
      <c r="AY8" s="503"/>
      <c r="AZ8" s="503"/>
      <c r="BA8" s="503"/>
      <c r="BB8" s="503"/>
      <c r="BC8" s="503"/>
      <c r="BD8" s="503"/>
      <c r="BE8" s="503"/>
      <c r="BF8" s="503"/>
      <c r="BG8" s="503"/>
      <c r="BH8" s="503"/>
      <c r="BI8" s="503"/>
      <c r="BJ8" s="503"/>
      <c r="BK8" s="503"/>
      <c r="BL8" s="503"/>
      <c r="BM8" s="503"/>
      <c r="BN8" s="503"/>
      <c r="BO8" s="503"/>
      <c r="BP8" s="503"/>
      <c r="BQ8" s="503"/>
      <c r="BR8" s="503"/>
      <c r="BS8" s="503"/>
      <c r="BT8" s="503"/>
      <c r="BU8" s="503"/>
      <c r="BV8" s="503"/>
      <c r="BW8" s="503"/>
      <c r="BX8" s="503"/>
      <c r="BY8" s="503"/>
      <c r="BZ8" s="503"/>
      <c r="CA8" s="503"/>
      <c r="CB8" s="503"/>
      <c r="CC8" s="503"/>
      <c r="CD8" s="503"/>
      <c r="CE8" s="479"/>
      <c r="CF8" s="479"/>
      <c r="CG8" s="479"/>
      <c r="CH8" s="479"/>
      <c r="CI8" s="479"/>
      <c r="CJ8" s="479"/>
      <c r="CK8" s="479"/>
      <c r="CL8" s="479"/>
      <c r="CM8" s="479"/>
      <c r="CN8" s="479"/>
      <c r="CO8" s="479"/>
      <c r="CP8" s="479"/>
      <c r="CQ8" s="479"/>
      <c r="CR8" s="479"/>
      <c r="CS8" s="479"/>
      <c r="CT8" s="479"/>
      <c r="CU8" s="479"/>
      <c r="CV8" s="479"/>
      <c r="CW8" s="479"/>
      <c r="CX8" s="479"/>
      <c r="CY8" s="479"/>
      <c r="CZ8" s="479"/>
      <c r="DA8" s="479"/>
      <c r="DB8" s="479"/>
      <c r="DC8" s="479"/>
      <c r="DD8" s="479"/>
      <c r="DE8" s="479"/>
      <c r="DF8" s="479"/>
      <c r="DG8" s="479"/>
      <c r="DH8" s="479"/>
      <c r="DI8" s="479"/>
      <c r="DJ8" s="479"/>
      <c r="DK8" s="479"/>
      <c r="DL8" s="479"/>
      <c r="DM8" s="479"/>
      <c r="DN8" s="479"/>
      <c r="DO8" s="479"/>
      <c r="DP8" s="479"/>
      <c r="DQ8" s="479"/>
      <c r="DR8" s="479"/>
      <c r="DS8" s="479"/>
      <c r="DT8" s="479"/>
      <c r="DU8" s="479"/>
      <c r="DV8" s="479"/>
      <c r="DW8" s="479"/>
      <c r="DX8" s="479"/>
      <c r="DY8" s="479"/>
      <c r="DZ8" s="479"/>
      <c r="EA8" s="479"/>
      <c r="EB8" s="479"/>
      <c r="EC8" s="479"/>
      <c r="ED8" s="479"/>
      <c r="EE8" s="479"/>
      <c r="EF8" s="479"/>
      <c r="EG8" s="479"/>
    </row>
    <row r="9" spans="1:137" s="569" customFormat="1" ht="18.75" customHeight="1" thickBot="1">
      <c r="A9" s="718"/>
      <c r="B9" s="45" t="s">
        <v>468</v>
      </c>
      <c r="C9" s="45" t="s">
        <v>565</v>
      </c>
      <c r="D9" s="75"/>
      <c r="E9" s="16">
        <v>516.32</v>
      </c>
      <c r="F9" s="16">
        <v>0</v>
      </c>
      <c r="G9" s="16"/>
      <c r="H9" s="14"/>
      <c r="I9" s="16"/>
      <c r="J9" s="567"/>
      <c r="K9" s="567"/>
      <c r="L9" s="16">
        <v>10</v>
      </c>
      <c r="M9" s="375">
        <v>834</v>
      </c>
      <c r="N9" s="376">
        <v>15.3</v>
      </c>
      <c r="O9" s="377">
        <v>32.3</v>
      </c>
      <c r="P9" s="377">
        <v>7.1</v>
      </c>
      <c r="Q9" s="377">
        <v>63.6</v>
      </c>
      <c r="R9" s="163">
        <v>3.18</v>
      </c>
      <c r="S9" s="163" t="s">
        <v>478</v>
      </c>
      <c r="T9" s="163">
        <v>25</v>
      </c>
      <c r="U9" s="163" t="s">
        <v>465</v>
      </c>
      <c r="V9" s="163">
        <v>9</v>
      </c>
      <c r="W9" s="163" t="s">
        <v>483</v>
      </c>
      <c r="X9" s="163">
        <v>0</v>
      </c>
      <c r="Y9" s="163" t="s">
        <v>466</v>
      </c>
      <c r="Z9" s="45" t="s">
        <v>553</v>
      </c>
      <c r="AA9" s="519">
        <v>233.9</v>
      </c>
      <c r="AB9" s="519"/>
      <c r="AC9" s="519">
        <v>15.7</v>
      </c>
      <c r="AD9" s="519">
        <v>86</v>
      </c>
      <c r="AE9" s="519">
        <v>42.3</v>
      </c>
      <c r="AF9" s="519">
        <v>30.6</v>
      </c>
      <c r="AG9" s="519">
        <v>42.2</v>
      </c>
      <c r="AH9" s="519">
        <v>37.8</v>
      </c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  <c r="CV9" s="378"/>
      <c r="CW9" s="378"/>
      <c r="CX9" s="378"/>
      <c r="CY9" s="378"/>
      <c r="CZ9" s="378"/>
      <c r="DA9" s="378"/>
      <c r="DB9" s="378"/>
      <c r="DC9" s="378"/>
      <c r="DD9" s="378"/>
      <c r="DE9" s="378"/>
      <c r="DF9" s="378"/>
      <c r="DG9" s="378"/>
      <c r="DH9" s="378"/>
      <c r="DI9" s="378"/>
      <c r="DJ9" s="378"/>
      <c r="DK9" s="378"/>
      <c r="DL9" s="378"/>
      <c r="DM9" s="378"/>
      <c r="DN9" s="378"/>
      <c r="DO9" s="378"/>
      <c r="DP9" s="378"/>
      <c r="DQ9" s="378"/>
      <c r="DR9" s="378"/>
      <c r="DS9" s="378"/>
      <c r="DT9" s="378"/>
      <c r="DU9" s="378"/>
      <c r="DV9" s="378"/>
      <c r="DW9" s="378"/>
      <c r="DX9" s="378"/>
      <c r="DY9" s="378"/>
      <c r="DZ9" s="378"/>
      <c r="EA9" s="378"/>
      <c r="EB9" s="378"/>
      <c r="EC9" s="378"/>
      <c r="ED9" s="378"/>
      <c r="EE9" s="378"/>
      <c r="EF9" s="378"/>
      <c r="EG9" s="378"/>
    </row>
    <row r="10" spans="1:82" s="508" customFormat="1" ht="18.75" customHeight="1" thickBot="1">
      <c r="A10" s="718"/>
      <c r="B10" s="600" t="s">
        <v>590</v>
      </c>
      <c r="C10" s="516"/>
      <c r="D10" s="485"/>
      <c r="E10" s="485">
        <f>AVERAGE(E8:E9)</f>
        <v>532.7650000000001</v>
      </c>
      <c r="F10" s="273"/>
      <c r="G10" s="208"/>
      <c r="H10" s="521"/>
      <c r="I10" s="521"/>
      <c r="J10" s="485"/>
      <c r="K10" s="485"/>
      <c r="L10" s="521"/>
      <c r="M10" s="485">
        <f aca="true" t="shared" si="2" ref="M10:R10">AVERAGE(M8:M9)</f>
        <v>824</v>
      </c>
      <c r="N10" s="570">
        <f t="shared" si="2"/>
        <v>14.18</v>
      </c>
      <c r="O10" s="485">
        <f t="shared" si="2"/>
        <v>30.65</v>
      </c>
      <c r="P10" s="485">
        <f t="shared" si="2"/>
        <v>7.4</v>
      </c>
      <c r="Q10" s="485">
        <f t="shared" si="2"/>
        <v>65.55</v>
      </c>
      <c r="R10" s="485">
        <f t="shared" si="2"/>
        <v>2.92</v>
      </c>
      <c r="S10" s="163" t="s">
        <v>478</v>
      </c>
      <c r="T10" s="485">
        <f>AVERAGE(T8:T9)</f>
        <v>24.755000000000003</v>
      </c>
      <c r="U10" s="163" t="s">
        <v>465</v>
      </c>
      <c r="V10" s="485">
        <f>AVERAGE(V8:V9)</f>
        <v>5.5</v>
      </c>
      <c r="W10" s="163" t="s">
        <v>483</v>
      </c>
      <c r="X10" s="485">
        <f>AVERAGE(X8:X9)</f>
        <v>0</v>
      </c>
      <c r="Y10" s="401" t="s">
        <v>540</v>
      </c>
      <c r="Z10" s="78" t="s">
        <v>555</v>
      </c>
      <c r="AA10" s="461">
        <f>AVERAGE(AA8:AA9)</f>
        <v>231.95</v>
      </c>
      <c r="AB10" s="461"/>
      <c r="AC10" s="461">
        <f aca="true" t="shared" si="3" ref="AC10:AH10">AVERAGE(AC8:AC9)</f>
        <v>15.77</v>
      </c>
      <c r="AD10" s="461">
        <f t="shared" si="3"/>
        <v>86.54444444444445</v>
      </c>
      <c r="AE10" s="461">
        <f t="shared" si="3"/>
        <v>42.022222222222226</v>
      </c>
      <c r="AF10" s="461">
        <f t="shared" si="3"/>
        <v>32.46111111111111</v>
      </c>
      <c r="AG10" s="461">
        <f t="shared" si="3"/>
        <v>42.19444444444444</v>
      </c>
      <c r="AH10" s="461">
        <f t="shared" si="3"/>
        <v>36.69865894236919</v>
      </c>
      <c r="AI10" s="503"/>
      <c r="AJ10" s="503"/>
      <c r="AK10" s="503"/>
      <c r="AL10" s="503"/>
      <c r="AM10" s="503"/>
      <c r="AN10" s="503"/>
      <c r="AO10" s="503"/>
      <c r="AP10" s="503"/>
      <c r="AQ10" s="503"/>
      <c r="AR10" s="503"/>
      <c r="AS10" s="503"/>
      <c r="AT10" s="503"/>
      <c r="AU10" s="503"/>
      <c r="AV10" s="503"/>
      <c r="AW10" s="503"/>
      <c r="AX10" s="503"/>
      <c r="AY10" s="503"/>
      <c r="AZ10" s="503"/>
      <c r="BA10" s="503"/>
      <c r="BB10" s="503"/>
      <c r="BC10" s="503"/>
      <c r="BD10" s="503"/>
      <c r="BE10" s="503"/>
      <c r="BF10" s="503"/>
      <c r="BG10" s="503"/>
      <c r="BH10" s="503"/>
      <c r="BI10" s="503"/>
      <c r="BJ10" s="503"/>
      <c r="BK10" s="503"/>
      <c r="BL10" s="503"/>
      <c r="BM10" s="503"/>
      <c r="BN10" s="503"/>
      <c r="BO10" s="503"/>
      <c r="BP10" s="503"/>
      <c r="BQ10" s="503"/>
      <c r="BR10" s="503"/>
      <c r="BS10" s="503"/>
      <c r="BT10" s="503"/>
      <c r="BU10" s="503"/>
      <c r="BV10" s="503"/>
      <c r="BW10" s="503"/>
      <c r="BX10" s="503"/>
      <c r="BY10" s="503"/>
      <c r="BZ10" s="503"/>
      <c r="CA10" s="503"/>
      <c r="CB10" s="503"/>
      <c r="CC10" s="503"/>
      <c r="CD10" s="503"/>
    </row>
    <row r="11" spans="1:136" s="581" customFormat="1" ht="18.75" customHeight="1" thickBot="1">
      <c r="A11" s="719"/>
      <c r="B11" s="576" t="s">
        <v>566</v>
      </c>
      <c r="C11" s="577"/>
      <c r="D11" s="466"/>
      <c r="E11" s="578"/>
      <c r="F11" s="578"/>
      <c r="G11" s="578"/>
      <c r="H11" s="572"/>
      <c r="I11" s="572"/>
      <c r="J11" s="579"/>
      <c r="K11" s="579"/>
      <c r="L11" s="572"/>
      <c r="M11" s="573"/>
      <c r="N11" s="574"/>
      <c r="O11" s="471"/>
      <c r="P11" s="471"/>
      <c r="Q11" s="471"/>
      <c r="R11" s="395">
        <v>2.76</v>
      </c>
      <c r="S11" s="395" t="s">
        <v>478</v>
      </c>
      <c r="T11" s="394">
        <v>68.75</v>
      </c>
      <c r="U11" s="394" t="s">
        <v>478</v>
      </c>
      <c r="V11" s="394">
        <v>7</v>
      </c>
      <c r="W11" s="394" t="s">
        <v>473</v>
      </c>
      <c r="X11" s="395">
        <v>0.3</v>
      </c>
      <c r="Y11" s="395" t="s">
        <v>472</v>
      </c>
      <c r="Z11" s="396" t="s">
        <v>567</v>
      </c>
      <c r="AA11" s="580"/>
      <c r="AB11" s="580"/>
      <c r="AC11" s="580"/>
      <c r="AD11" s="580"/>
      <c r="AE11" s="580"/>
      <c r="AF11" s="580"/>
      <c r="AG11" s="580"/>
      <c r="AH11" s="580"/>
      <c r="AI11" s="503"/>
      <c r="AJ11" s="503"/>
      <c r="AK11" s="503"/>
      <c r="AL11" s="503"/>
      <c r="AM11" s="503"/>
      <c r="AN11" s="503"/>
      <c r="AO11" s="503"/>
      <c r="AP11" s="503"/>
      <c r="AQ11" s="503"/>
      <c r="AR11" s="503"/>
      <c r="AS11" s="503"/>
      <c r="AT11" s="503"/>
      <c r="AU11" s="503"/>
      <c r="AV11" s="503"/>
      <c r="AW11" s="503"/>
      <c r="AX11" s="503"/>
      <c r="AY11" s="503"/>
      <c r="AZ11" s="503"/>
      <c r="BA11" s="503"/>
      <c r="BB11" s="503"/>
      <c r="BC11" s="503"/>
      <c r="BD11" s="503"/>
      <c r="BE11" s="503"/>
      <c r="BF11" s="503"/>
      <c r="BG11" s="503"/>
      <c r="BH11" s="503"/>
      <c r="BI11" s="503"/>
      <c r="BJ11" s="503"/>
      <c r="BK11" s="503"/>
      <c r="BL11" s="503"/>
      <c r="BM11" s="503"/>
      <c r="BN11" s="503"/>
      <c r="BO11" s="503"/>
      <c r="BP11" s="503"/>
      <c r="BQ11" s="503"/>
      <c r="BR11" s="503"/>
      <c r="BS11" s="503"/>
      <c r="BT11" s="503"/>
      <c r="BU11" s="503"/>
      <c r="BV11" s="503"/>
      <c r="BW11" s="503"/>
      <c r="BX11" s="503"/>
      <c r="BY11" s="503"/>
      <c r="BZ11" s="503"/>
      <c r="CA11" s="503"/>
      <c r="CB11" s="503"/>
      <c r="CC11" s="503"/>
      <c r="CD11" s="503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  <c r="DE11" s="475"/>
      <c r="DF11" s="475"/>
      <c r="DG11" s="475"/>
      <c r="DH11" s="475"/>
      <c r="DI11" s="475"/>
      <c r="DJ11" s="475"/>
      <c r="DK11" s="475"/>
      <c r="DL11" s="475"/>
      <c r="DM11" s="475"/>
      <c r="DN11" s="475"/>
      <c r="DO11" s="475"/>
      <c r="DP11" s="475"/>
      <c r="DQ11" s="475"/>
      <c r="DR11" s="475"/>
      <c r="DS11" s="475"/>
      <c r="DT11" s="475"/>
      <c r="DU11" s="475"/>
      <c r="DV11" s="475"/>
      <c r="DW11" s="475"/>
      <c r="DX11" s="475"/>
      <c r="DY11" s="475"/>
      <c r="DZ11" s="475"/>
      <c r="EA11" s="475"/>
      <c r="EB11" s="475"/>
      <c r="EC11" s="475"/>
      <c r="ED11" s="475"/>
      <c r="EE11" s="475"/>
      <c r="EF11" s="475"/>
    </row>
    <row r="12" spans="1:82" s="344" customFormat="1" ht="21.75" customHeight="1">
      <c r="A12" s="757" t="s">
        <v>528</v>
      </c>
      <c r="B12" s="595" t="s">
        <v>461</v>
      </c>
      <c r="C12" s="451" t="s">
        <v>529</v>
      </c>
      <c r="D12" s="451"/>
      <c r="E12" s="510">
        <v>538.544</v>
      </c>
      <c r="F12" s="510">
        <v>9.826698045101738</v>
      </c>
      <c r="G12" s="68" t="s">
        <v>530</v>
      </c>
      <c r="H12" s="509" t="s">
        <v>531</v>
      </c>
      <c r="I12" s="511">
        <v>2.2590084060101074</v>
      </c>
      <c r="J12" s="451"/>
      <c r="K12" s="509" t="s">
        <v>298</v>
      </c>
      <c r="L12" s="451">
        <v>6</v>
      </c>
      <c r="M12" s="68">
        <v>810</v>
      </c>
      <c r="N12" s="303">
        <v>13.31</v>
      </c>
      <c r="O12" s="364">
        <v>28.1</v>
      </c>
      <c r="P12" s="364">
        <v>8.1</v>
      </c>
      <c r="Q12" s="364">
        <v>70.5</v>
      </c>
      <c r="R12" s="512">
        <v>2.68</v>
      </c>
      <c r="S12" s="512" t="s">
        <v>478</v>
      </c>
      <c r="T12" s="512">
        <v>17.84</v>
      </c>
      <c r="U12" s="512" t="s">
        <v>465</v>
      </c>
      <c r="V12" s="512">
        <v>8</v>
      </c>
      <c r="W12" s="512" t="s">
        <v>473</v>
      </c>
      <c r="X12" s="513"/>
      <c r="Y12" s="513"/>
      <c r="Z12" s="451" t="s">
        <v>533</v>
      </c>
      <c r="AA12" s="514">
        <v>214.6</v>
      </c>
      <c r="AB12" s="514">
        <f>AA12-AA16</f>
        <v>1</v>
      </c>
      <c r="AC12" s="515">
        <v>22.002999999999997</v>
      </c>
      <c r="AD12" s="515">
        <v>74.77</v>
      </c>
      <c r="AE12" s="515">
        <v>39.853</v>
      </c>
      <c r="AF12" s="515">
        <v>36.08200000000001</v>
      </c>
      <c r="AG12" s="515">
        <v>43.141000000000005</v>
      </c>
      <c r="AH12" s="515">
        <v>41.328853353244355</v>
      </c>
      <c r="AI12" s="503"/>
      <c r="AJ12" s="503"/>
      <c r="AK12" s="503"/>
      <c r="AL12" s="503"/>
      <c r="AM12" s="503"/>
      <c r="AN12" s="503"/>
      <c r="AO12" s="503"/>
      <c r="AP12" s="503"/>
      <c r="AQ12" s="503"/>
      <c r="AR12" s="503"/>
      <c r="AS12" s="503"/>
      <c r="AT12" s="503"/>
      <c r="AU12" s="503"/>
      <c r="AV12" s="503"/>
      <c r="AW12" s="503"/>
      <c r="AX12" s="503"/>
      <c r="AY12" s="503"/>
      <c r="AZ12" s="503"/>
      <c r="BA12" s="503"/>
      <c r="BB12" s="503"/>
      <c r="BC12" s="503"/>
      <c r="BD12" s="503"/>
      <c r="BE12" s="503"/>
      <c r="BF12" s="503"/>
      <c r="BG12" s="503"/>
      <c r="BH12" s="503"/>
      <c r="BI12" s="503"/>
      <c r="BJ12" s="503"/>
      <c r="BK12" s="503"/>
      <c r="BL12" s="503"/>
      <c r="BM12" s="503"/>
      <c r="BN12" s="503"/>
      <c r="BO12" s="503"/>
      <c r="BP12" s="503"/>
      <c r="BQ12" s="503"/>
      <c r="BR12" s="503"/>
      <c r="BS12" s="503"/>
      <c r="BT12" s="503"/>
      <c r="BU12" s="503"/>
      <c r="BV12" s="503"/>
      <c r="BW12" s="503"/>
      <c r="BX12" s="503"/>
      <c r="BY12" s="503"/>
      <c r="BZ12" s="503"/>
      <c r="CA12" s="503"/>
      <c r="CB12" s="503"/>
      <c r="CC12" s="503"/>
      <c r="CD12" s="503"/>
    </row>
    <row r="13" spans="1:108" s="424" customFormat="1" ht="21.75" customHeight="1">
      <c r="A13" s="758"/>
      <c r="B13" s="45" t="s">
        <v>468</v>
      </c>
      <c r="C13" s="276" t="s">
        <v>534</v>
      </c>
      <c r="D13" s="276" t="s">
        <v>529</v>
      </c>
      <c r="E13" s="125">
        <v>501.65</v>
      </c>
      <c r="F13" s="125">
        <v>6.15</v>
      </c>
      <c r="G13" s="16" t="s">
        <v>530</v>
      </c>
      <c r="H13" s="517" t="s">
        <v>535</v>
      </c>
      <c r="I13" s="125">
        <v>1.69</v>
      </c>
      <c r="J13" s="518"/>
      <c r="K13" s="14" t="s">
        <v>536</v>
      </c>
      <c r="L13" s="446">
        <v>9</v>
      </c>
      <c r="M13" s="375">
        <v>810</v>
      </c>
      <c r="N13" s="376">
        <v>12.35</v>
      </c>
      <c r="O13" s="377">
        <v>23.1</v>
      </c>
      <c r="P13" s="377">
        <v>1.9</v>
      </c>
      <c r="Q13" s="377">
        <v>71.9</v>
      </c>
      <c r="R13" s="163">
        <v>3.26</v>
      </c>
      <c r="S13" s="163" t="s">
        <v>478</v>
      </c>
      <c r="T13" s="163">
        <v>23.75</v>
      </c>
      <c r="U13" s="163" t="s">
        <v>465</v>
      </c>
      <c r="V13" s="163">
        <v>9</v>
      </c>
      <c r="W13" s="163" t="s">
        <v>483</v>
      </c>
      <c r="X13" s="163">
        <v>42.5</v>
      </c>
      <c r="Y13" s="163" t="s">
        <v>473</v>
      </c>
      <c r="Z13" s="45" t="s">
        <v>487</v>
      </c>
      <c r="AA13" s="16">
        <v>216.6</v>
      </c>
      <c r="AB13" s="446">
        <f>AA13-AA17</f>
        <v>0.5</v>
      </c>
      <c r="AC13" s="519">
        <v>22.23</v>
      </c>
      <c r="AD13" s="519">
        <v>73.7</v>
      </c>
      <c r="AE13" s="519">
        <v>38.05</v>
      </c>
      <c r="AF13" s="519">
        <v>32.69</v>
      </c>
      <c r="AG13" s="519">
        <v>43.82</v>
      </c>
      <c r="AH13" s="519">
        <v>45.49</v>
      </c>
      <c r="AI13" s="503"/>
      <c r="AJ13" s="503"/>
      <c r="AK13" s="503"/>
      <c r="AL13" s="503"/>
      <c r="AM13" s="503"/>
      <c r="AN13" s="503"/>
      <c r="AO13" s="503"/>
      <c r="AP13" s="503"/>
      <c r="AQ13" s="503"/>
      <c r="AR13" s="503"/>
      <c r="AS13" s="503"/>
      <c r="AT13" s="503"/>
      <c r="AU13" s="503"/>
      <c r="AV13" s="503"/>
      <c r="AW13" s="503"/>
      <c r="AX13" s="503"/>
      <c r="AY13" s="503"/>
      <c r="AZ13" s="503"/>
      <c r="BA13" s="503"/>
      <c r="BB13" s="503"/>
      <c r="BC13" s="503"/>
      <c r="BD13" s="503"/>
      <c r="BE13" s="503"/>
      <c r="BF13" s="503"/>
      <c r="BG13" s="503"/>
      <c r="BH13" s="503"/>
      <c r="BI13" s="503"/>
      <c r="BJ13" s="503"/>
      <c r="BK13" s="503"/>
      <c r="BL13" s="503"/>
      <c r="BM13" s="503"/>
      <c r="BN13" s="503"/>
      <c r="BO13" s="503"/>
      <c r="BP13" s="503"/>
      <c r="BQ13" s="503"/>
      <c r="BR13" s="503"/>
      <c r="BS13" s="503"/>
      <c r="BT13" s="503"/>
      <c r="BU13" s="503"/>
      <c r="BV13" s="503"/>
      <c r="BW13" s="503"/>
      <c r="BX13" s="503"/>
      <c r="BY13" s="503"/>
      <c r="BZ13" s="503"/>
      <c r="CA13" s="503"/>
      <c r="CB13" s="503"/>
      <c r="CC13" s="503"/>
      <c r="CD13" s="503"/>
      <c r="CE13" s="520"/>
      <c r="CF13" s="520"/>
      <c r="CG13" s="520"/>
      <c r="CH13" s="520"/>
      <c r="CI13" s="520"/>
      <c r="CJ13" s="520"/>
      <c r="CK13" s="520"/>
      <c r="CL13" s="520"/>
      <c r="CM13" s="520"/>
      <c r="CN13" s="520"/>
      <c r="CO13" s="520"/>
      <c r="CP13" s="520"/>
      <c r="CQ13" s="520"/>
      <c r="CR13" s="520"/>
      <c r="CS13" s="520"/>
      <c r="CT13" s="520"/>
      <c r="CU13" s="520"/>
      <c r="CV13" s="520"/>
      <c r="CW13" s="520"/>
      <c r="CX13" s="520"/>
      <c r="CY13" s="520"/>
      <c r="CZ13" s="520"/>
      <c r="DA13" s="520"/>
      <c r="DB13" s="520"/>
      <c r="DC13" s="520"/>
      <c r="DD13" s="520"/>
    </row>
    <row r="14" spans="1:82" s="525" customFormat="1" ht="21.75" customHeight="1" thickBot="1">
      <c r="A14" s="758"/>
      <c r="B14" s="600" t="s">
        <v>590</v>
      </c>
      <c r="C14" s="485"/>
      <c r="D14" s="485"/>
      <c r="E14" s="273">
        <f>AVERAGE(E12:E13)</f>
        <v>520.097</v>
      </c>
      <c r="F14" s="273">
        <f>(E14-481.48)/481.48*100</f>
        <v>8.020478524549297</v>
      </c>
      <c r="G14" s="485"/>
      <c r="H14" s="521"/>
      <c r="I14" s="215">
        <f>(E14-509.98)/509.98*100</f>
        <v>1.9838032864033808</v>
      </c>
      <c r="J14" s="485"/>
      <c r="K14" s="521"/>
      <c r="L14" s="485"/>
      <c r="M14" s="461">
        <f>AVERAGE(M12:M13)</f>
        <v>810</v>
      </c>
      <c r="N14" s="461">
        <f>AVERAGE(N12:N13)</f>
        <v>12.83</v>
      </c>
      <c r="O14" s="461">
        <f>AVERAGE(O12:O13)</f>
        <v>25.6</v>
      </c>
      <c r="P14" s="461">
        <f>AVERAGE(P12:P13)</f>
        <v>5</v>
      </c>
      <c r="Q14" s="461">
        <f>AVERAGE(Q12:Q13)</f>
        <v>71.2</v>
      </c>
      <c r="R14" s="522"/>
      <c r="S14" s="209" t="s">
        <v>478</v>
      </c>
      <c r="T14" s="522"/>
      <c r="U14" s="209" t="s">
        <v>465</v>
      </c>
      <c r="V14" s="522"/>
      <c r="W14" s="209" t="s">
        <v>483</v>
      </c>
      <c r="X14" s="457"/>
      <c r="Y14" s="209" t="s">
        <v>473</v>
      </c>
      <c r="Z14" s="78" t="s">
        <v>490</v>
      </c>
      <c r="AA14" s="523">
        <f>AVERAGE(AA12:AA13)</f>
        <v>215.6</v>
      </c>
      <c r="AB14" s="446">
        <f>AA14-AA18</f>
        <v>0.75</v>
      </c>
      <c r="AC14" s="524">
        <f aca="true" t="shared" si="4" ref="AC14:AH14">AVERAGE(AC3:AC12)</f>
        <v>16.564238095238096</v>
      </c>
      <c r="AD14" s="524">
        <f t="shared" si="4"/>
        <v>82.02190476190476</v>
      </c>
      <c r="AE14" s="524">
        <f t="shared" si="4"/>
        <v>41.90828571428572</v>
      </c>
      <c r="AF14" s="524">
        <f t="shared" si="4"/>
        <v>32.70933333333333</v>
      </c>
      <c r="AG14" s="524">
        <f t="shared" si="4"/>
        <v>42.898714285714284</v>
      </c>
      <c r="AH14" s="524">
        <f t="shared" si="4"/>
        <v>38.19102392127411</v>
      </c>
      <c r="AI14" s="503"/>
      <c r="AJ14" s="503"/>
      <c r="AK14" s="503"/>
      <c r="AL14" s="503"/>
      <c r="AM14" s="503"/>
      <c r="AN14" s="503"/>
      <c r="AO14" s="503"/>
      <c r="AP14" s="503"/>
      <c r="AQ14" s="503"/>
      <c r="AR14" s="503"/>
      <c r="AS14" s="503"/>
      <c r="AT14" s="503"/>
      <c r="AU14" s="503"/>
      <c r="AV14" s="503"/>
      <c r="AW14" s="503"/>
      <c r="AX14" s="503"/>
      <c r="AY14" s="503"/>
      <c r="AZ14" s="503"/>
      <c r="BA14" s="503"/>
      <c r="BB14" s="503"/>
      <c r="BC14" s="503"/>
      <c r="BD14" s="503"/>
      <c r="BE14" s="503"/>
      <c r="BF14" s="503"/>
      <c r="BG14" s="503"/>
      <c r="BH14" s="503"/>
      <c r="BI14" s="503"/>
      <c r="BJ14" s="503"/>
      <c r="BK14" s="503"/>
      <c r="BL14" s="503"/>
      <c r="BM14" s="503"/>
      <c r="BN14" s="503"/>
      <c r="BO14" s="503"/>
      <c r="BP14" s="503"/>
      <c r="BQ14" s="503"/>
      <c r="BR14" s="503"/>
      <c r="BS14" s="503"/>
      <c r="BT14" s="503"/>
      <c r="BU14" s="503"/>
      <c r="BV14" s="503"/>
      <c r="BW14" s="503"/>
      <c r="BX14" s="503"/>
      <c r="BY14" s="503"/>
      <c r="BZ14" s="503"/>
      <c r="CA14" s="503"/>
      <c r="CB14" s="503"/>
      <c r="CC14" s="503"/>
      <c r="CD14" s="503"/>
    </row>
    <row r="15" spans="1:82" s="525" customFormat="1" ht="21.75" customHeight="1" thickBot="1">
      <c r="A15" s="759"/>
      <c r="B15" s="526" t="s">
        <v>537</v>
      </c>
      <c r="C15" s="470"/>
      <c r="D15" s="470"/>
      <c r="E15" s="527">
        <v>534.43</v>
      </c>
      <c r="F15" s="527">
        <v>10.04</v>
      </c>
      <c r="G15" s="470"/>
      <c r="H15" s="470"/>
      <c r="I15" s="527">
        <v>2.48</v>
      </c>
      <c r="J15" s="527"/>
      <c r="K15" s="526"/>
      <c r="L15" s="470">
        <v>2</v>
      </c>
      <c r="M15" s="507"/>
      <c r="N15" s="507"/>
      <c r="O15" s="507"/>
      <c r="P15" s="507"/>
      <c r="Q15" s="507"/>
      <c r="R15" s="394">
        <v>2.33</v>
      </c>
      <c r="S15" s="394" t="s">
        <v>465</v>
      </c>
      <c r="T15" s="394">
        <v>68.13</v>
      </c>
      <c r="U15" s="394" t="s">
        <v>478</v>
      </c>
      <c r="V15" s="394">
        <v>7</v>
      </c>
      <c r="W15" s="394" t="s">
        <v>473</v>
      </c>
      <c r="X15" s="395">
        <v>72.1</v>
      </c>
      <c r="Y15" s="395" t="s">
        <v>483</v>
      </c>
      <c r="Z15" s="425"/>
      <c r="AA15" s="529"/>
      <c r="AB15" s="529"/>
      <c r="AC15" s="530"/>
      <c r="AD15" s="530"/>
      <c r="AE15" s="530"/>
      <c r="AF15" s="530"/>
      <c r="AG15" s="530"/>
      <c r="AH15" s="530"/>
      <c r="AI15" s="503"/>
      <c r="AJ15" s="503"/>
      <c r="AK15" s="503"/>
      <c r="AL15" s="503"/>
      <c r="AM15" s="503"/>
      <c r="AN15" s="503"/>
      <c r="AO15" s="503"/>
      <c r="AP15" s="503"/>
      <c r="AQ15" s="503"/>
      <c r="AR15" s="503"/>
      <c r="AS15" s="503"/>
      <c r="AT15" s="503"/>
      <c r="AU15" s="503"/>
      <c r="AV15" s="503"/>
      <c r="AW15" s="503"/>
      <c r="AX15" s="503"/>
      <c r="AY15" s="503"/>
      <c r="AZ15" s="503"/>
      <c r="BA15" s="503"/>
      <c r="BB15" s="503"/>
      <c r="BC15" s="503"/>
      <c r="BD15" s="503"/>
      <c r="BE15" s="503"/>
      <c r="BF15" s="503"/>
      <c r="BG15" s="503"/>
      <c r="BH15" s="503"/>
      <c r="BI15" s="503"/>
      <c r="BJ15" s="503"/>
      <c r="BK15" s="503"/>
      <c r="BL15" s="503"/>
      <c r="BM15" s="503"/>
      <c r="BN15" s="503"/>
      <c r="BO15" s="503"/>
      <c r="BP15" s="503"/>
      <c r="BQ15" s="503"/>
      <c r="BR15" s="503"/>
      <c r="BS15" s="503"/>
      <c r="BT15" s="503"/>
      <c r="BU15" s="503"/>
      <c r="BV15" s="503"/>
      <c r="BW15" s="503"/>
      <c r="BX15" s="503"/>
      <c r="BY15" s="503"/>
      <c r="BZ15" s="503"/>
      <c r="CA15" s="503"/>
      <c r="CB15" s="503"/>
      <c r="CC15" s="503"/>
      <c r="CD15" s="503"/>
    </row>
    <row r="16" spans="1:82" s="479" customFormat="1" ht="21.75" customHeight="1">
      <c r="A16" s="757" t="s">
        <v>538</v>
      </c>
      <c r="B16" s="595" t="s">
        <v>461</v>
      </c>
      <c r="C16" s="410" t="s">
        <v>539</v>
      </c>
      <c r="D16" s="410"/>
      <c r="E16" s="413">
        <v>490.358</v>
      </c>
      <c r="F16" s="413">
        <v>0</v>
      </c>
      <c r="G16" s="410"/>
      <c r="H16" s="531"/>
      <c r="I16" s="410">
        <v>-6.89</v>
      </c>
      <c r="J16" s="410"/>
      <c r="K16" s="531"/>
      <c r="L16" s="410">
        <v>13</v>
      </c>
      <c r="M16" s="402">
        <v>790</v>
      </c>
      <c r="N16" s="490">
        <v>12.85</v>
      </c>
      <c r="O16" s="407">
        <v>27.1</v>
      </c>
      <c r="P16" s="407">
        <v>5.1</v>
      </c>
      <c r="Q16" s="407">
        <v>67.3</v>
      </c>
      <c r="R16" s="408">
        <v>2.6</v>
      </c>
      <c r="S16" s="408" t="s">
        <v>478</v>
      </c>
      <c r="T16" s="408">
        <v>24.02</v>
      </c>
      <c r="U16" s="408" t="s">
        <v>465</v>
      </c>
      <c r="V16" s="408">
        <v>3</v>
      </c>
      <c r="W16" s="408" t="s">
        <v>465</v>
      </c>
      <c r="X16" s="401"/>
      <c r="Y16" s="401"/>
      <c r="Z16" s="410" t="s">
        <v>479</v>
      </c>
      <c r="AA16" s="402">
        <v>213.6</v>
      </c>
      <c r="AB16" s="481"/>
      <c r="AC16" s="407">
        <v>22.88</v>
      </c>
      <c r="AD16" s="407">
        <v>85.31</v>
      </c>
      <c r="AE16" s="407">
        <v>38.288999999999994</v>
      </c>
      <c r="AF16" s="407">
        <v>30.868000000000006</v>
      </c>
      <c r="AG16" s="407">
        <v>45.096999999999994</v>
      </c>
      <c r="AH16" s="407">
        <v>39.856558443586245</v>
      </c>
      <c r="AI16" s="503"/>
      <c r="AJ16" s="503"/>
      <c r="AK16" s="503"/>
      <c r="AL16" s="503"/>
      <c r="AM16" s="503"/>
      <c r="AN16" s="503"/>
      <c r="AO16" s="503"/>
      <c r="AP16" s="503"/>
      <c r="AQ16" s="503"/>
      <c r="AR16" s="503"/>
      <c r="AS16" s="503"/>
      <c r="AT16" s="503"/>
      <c r="AU16" s="503"/>
      <c r="AV16" s="503"/>
      <c r="AW16" s="503"/>
      <c r="AX16" s="503"/>
      <c r="AY16" s="503"/>
      <c r="AZ16" s="503"/>
      <c r="BA16" s="503"/>
      <c r="BB16" s="503"/>
      <c r="BC16" s="503"/>
      <c r="BD16" s="503"/>
      <c r="BE16" s="503"/>
      <c r="BF16" s="503"/>
      <c r="BG16" s="503"/>
      <c r="BH16" s="503"/>
      <c r="BI16" s="503"/>
      <c r="BJ16" s="503"/>
      <c r="BK16" s="503"/>
      <c r="BL16" s="503"/>
      <c r="BM16" s="503"/>
      <c r="BN16" s="503"/>
      <c r="BO16" s="503"/>
      <c r="BP16" s="503"/>
      <c r="BQ16" s="503"/>
      <c r="BR16" s="503"/>
      <c r="BS16" s="503"/>
      <c r="BT16" s="503"/>
      <c r="BU16" s="503"/>
      <c r="BV16" s="503"/>
      <c r="BW16" s="503"/>
      <c r="BX16" s="503"/>
      <c r="BY16" s="503"/>
      <c r="BZ16" s="503"/>
      <c r="CA16" s="503"/>
      <c r="CB16" s="503"/>
      <c r="CC16" s="503"/>
      <c r="CD16" s="503"/>
    </row>
    <row r="17" spans="1:108" s="424" customFormat="1" ht="21.75" customHeight="1">
      <c r="A17" s="758" t="s">
        <v>538</v>
      </c>
      <c r="B17" s="45" t="s">
        <v>468</v>
      </c>
      <c r="C17" s="324" t="s">
        <v>541</v>
      </c>
      <c r="D17" s="324" t="s">
        <v>541</v>
      </c>
      <c r="E17" s="163">
        <v>472.61</v>
      </c>
      <c r="F17" s="163">
        <v>0</v>
      </c>
      <c r="G17" s="532"/>
      <c r="H17" s="533"/>
      <c r="I17" s="163">
        <v>-4.2</v>
      </c>
      <c r="J17" s="534"/>
      <c r="K17" s="535"/>
      <c r="L17" s="16">
        <v>13</v>
      </c>
      <c r="M17" s="375">
        <v>820</v>
      </c>
      <c r="N17" s="376">
        <v>14.12</v>
      </c>
      <c r="O17" s="377">
        <v>28.5</v>
      </c>
      <c r="P17" s="377">
        <v>4.8</v>
      </c>
      <c r="Q17" s="377">
        <v>67.6</v>
      </c>
      <c r="R17" s="163">
        <v>2.29</v>
      </c>
      <c r="S17" s="163" t="s">
        <v>465</v>
      </c>
      <c r="T17" s="163">
        <v>26.88</v>
      </c>
      <c r="U17" s="163" t="s">
        <v>465</v>
      </c>
      <c r="V17" s="163">
        <v>9</v>
      </c>
      <c r="W17" s="163" t="s">
        <v>483</v>
      </c>
      <c r="X17" s="163">
        <v>3.7</v>
      </c>
      <c r="Y17" s="163" t="s">
        <v>472</v>
      </c>
      <c r="Z17" s="45" t="s">
        <v>487</v>
      </c>
      <c r="AA17" s="16">
        <v>216.1</v>
      </c>
      <c r="AB17" s="16"/>
      <c r="AC17" s="519">
        <v>23.13</v>
      </c>
      <c r="AD17" s="519">
        <v>87</v>
      </c>
      <c r="AE17" s="519">
        <v>41.21</v>
      </c>
      <c r="AF17" s="519">
        <v>28.14</v>
      </c>
      <c r="AG17" s="519">
        <v>45.79</v>
      </c>
      <c r="AH17" s="519">
        <v>45.83</v>
      </c>
      <c r="AI17" s="503"/>
      <c r="AJ17" s="503"/>
      <c r="AK17" s="503"/>
      <c r="AL17" s="503"/>
      <c r="AM17" s="503"/>
      <c r="AN17" s="503"/>
      <c r="AO17" s="503"/>
      <c r="AP17" s="503"/>
      <c r="AQ17" s="503"/>
      <c r="AR17" s="503"/>
      <c r="AS17" s="503"/>
      <c r="AT17" s="503"/>
      <c r="AU17" s="503"/>
      <c r="AV17" s="503"/>
      <c r="AW17" s="503"/>
      <c r="AX17" s="503"/>
      <c r="AY17" s="503"/>
      <c r="AZ17" s="503"/>
      <c r="BA17" s="503"/>
      <c r="BB17" s="503"/>
      <c r="BC17" s="503"/>
      <c r="BD17" s="503"/>
      <c r="BE17" s="503"/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/>
      <c r="BR17" s="503"/>
      <c r="BS17" s="503"/>
      <c r="BT17" s="503"/>
      <c r="BU17" s="503"/>
      <c r="BV17" s="503"/>
      <c r="BW17" s="503"/>
      <c r="BX17" s="503"/>
      <c r="BY17" s="503"/>
      <c r="BZ17" s="503"/>
      <c r="CA17" s="503"/>
      <c r="CB17" s="503"/>
      <c r="CC17" s="503"/>
      <c r="CD17" s="503"/>
      <c r="CE17" s="520"/>
      <c r="CF17" s="520"/>
      <c r="CG17" s="520"/>
      <c r="CH17" s="520"/>
      <c r="CI17" s="520"/>
      <c r="CJ17" s="520"/>
      <c r="CK17" s="520"/>
      <c r="CL17" s="520"/>
      <c r="CM17" s="520"/>
      <c r="CN17" s="520"/>
      <c r="CO17" s="520"/>
      <c r="CP17" s="520"/>
      <c r="CQ17" s="520"/>
      <c r="CR17" s="520"/>
      <c r="CS17" s="520"/>
      <c r="CT17" s="520"/>
      <c r="CU17" s="520"/>
      <c r="CV17" s="520"/>
      <c r="CW17" s="520"/>
      <c r="CX17" s="520"/>
      <c r="CY17" s="520"/>
      <c r="CZ17" s="520"/>
      <c r="DA17" s="520"/>
      <c r="DB17" s="520"/>
      <c r="DC17" s="520"/>
      <c r="DD17" s="520"/>
    </row>
    <row r="18" spans="1:82" s="525" customFormat="1" ht="21.75" customHeight="1" thickBot="1">
      <c r="A18" s="758"/>
      <c r="B18" s="600" t="s">
        <v>590</v>
      </c>
      <c r="C18" s="78"/>
      <c r="D18" s="78"/>
      <c r="E18" s="272">
        <f>AVERAGE(E16:E17)</f>
        <v>481.48400000000004</v>
      </c>
      <c r="F18" s="272"/>
      <c r="G18" s="78"/>
      <c r="H18" s="536"/>
      <c r="I18" s="380">
        <f>(E18-509.98)/509.98*100</f>
        <v>-5.587670104709985</v>
      </c>
      <c r="J18" s="78"/>
      <c r="K18" s="536"/>
      <c r="L18" s="78"/>
      <c r="M18" s="384">
        <f>AVERAGE(M16:M17)</f>
        <v>805</v>
      </c>
      <c r="N18" s="384">
        <f>AVERAGE(N16:N17)</f>
        <v>13.485</v>
      </c>
      <c r="O18" s="384">
        <f>AVERAGE(O16:O17)</f>
        <v>27.8</v>
      </c>
      <c r="P18" s="384">
        <f>AVERAGE(P16:P17)</f>
        <v>4.949999999999999</v>
      </c>
      <c r="Q18" s="384">
        <f>AVERAGE(Q16:Q17)</f>
        <v>67.44999999999999</v>
      </c>
      <c r="R18" s="211"/>
      <c r="S18" s="211" t="s">
        <v>478</v>
      </c>
      <c r="T18" s="211"/>
      <c r="U18" s="209" t="s">
        <v>465</v>
      </c>
      <c r="V18" s="522"/>
      <c r="W18" s="209" t="s">
        <v>483</v>
      </c>
      <c r="X18" s="457"/>
      <c r="Y18" s="209" t="s">
        <v>472</v>
      </c>
      <c r="Z18" s="78" t="s">
        <v>482</v>
      </c>
      <c r="AA18" s="208">
        <f aca="true" t="shared" si="5" ref="AA18:AH18">AVERAGE(AA16:AA17)</f>
        <v>214.85</v>
      </c>
      <c r="AB18" s="208"/>
      <c r="AC18" s="524">
        <f t="shared" si="5"/>
        <v>23.005</v>
      </c>
      <c r="AD18" s="524">
        <f t="shared" si="5"/>
        <v>86.155</v>
      </c>
      <c r="AE18" s="524">
        <f t="shared" si="5"/>
        <v>39.7495</v>
      </c>
      <c r="AF18" s="524">
        <f t="shared" si="5"/>
        <v>29.504000000000005</v>
      </c>
      <c r="AG18" s="524">
        <f t="shared" si="5"/>
        <v>45.4435</v>
      </c>
      <c r="AH18" s="524">
        <f t="shared" si="5"/>
        <v>42.843279221793125</v>
      </c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BU18" s="378"/>
      <c r="BV18" s="378"/>
      <c r="BW18" s="378"/>
      <c r="BX18" s="378"/>
      <c r="BY18" s="378"/>
      <c r="BZ18" s="378"/>
      <c r="CA18" s="378"/>
      <c r="CB18" s="378"/>
      <c r="CC18" s="378"/>
      <c r="CD18" s="378"/>
    </row>
    <row r="19" spans="1:82" s="508" customFormat="1" ht="21.75" customHeight="1" thickBot="1">
      <c r="A19" s="759"/>
      <c r="B19" s="537" t="s">
        <v>542</v>
      </c>
      <c r="C19" s="425"/>
      <c r="D19" s="425"/>
      <c r="E19" s="527">
        <v>485.68</v>
      </c>
      <c r="F19" s="527"/>
      <c r="G19" s="527"/>
      <c r="H19" s="527"/>
      <c r="I19" s="538"/>
      <c r="J19" s="425"/>
      <c r="K19" s="537"/>
      <c r="L19" s="425">
        <v>4</v>
      </c>
      <c r="M19" s="398"/>
      <c r="N19" s="398"/>
      <c r="O19" s="398"/>
      <c r="P19" s="398"/>
      <c r="Q19" s="398"/>
      <c r="R19" s="539"/>
      <c r="S19" s="539"/>
      <c r="T19" s="539"/>
      <c r="U19" s="390"/>
      <c r="V19" s="540"/>
      <c r="W19" s="390"/>
      <c r="X19" s="528"/>
      <c r="Y19" s="390"/>
      <c r="Z19" s="470"/>
      <c r="AA19" s="529"/>
      <c r="AB19" s="529"/>
      <c r="AC19" s="530"/>
      <c r="AD19" s="530"/>
      <c r="AE19" s="530"/>
      <c r="AF19" s="530"/>
      <c r="AG19" s="530"/>
      <c r="AH19" s="530"/>
      <c r="AI19" s="503"/>
      <c r="AJ19" s="503"/>
      <c r="AK19" s="503"/>
      <c r="AL19" s="503"/>
      <c r="AM19" s="503"/>
      <c r="AN19" s="503"/>
      <c r="AO19" s="503"/>
      <c r="AP19" s="503"/>
      <c r="AQ19" s="503"/>
      <c r="AR19" s="503"/>
      <c r="AS19" s="503"/>
      <c r="AT19" s="503"/>
      <c r="AU19" s="503"/>
      <c r="AV19" s="503"/>
      <c r="AW19" s="503"/>
      <c r="AX19" s="503"/>
      <c r="AY19" s="503"/>
      <c r="AZ19" s="503"/>
      <c r="BA19" s="503"/>
      <c r="BB19" s="503"/>
      <c r="BC19" s="503"/>
      <c r="BD19" s="503"/>
      <c r="BE19" s="503"/>
      <c r="BF19" s="503"/>
      <c r="BG19" s="503"/>
      <c r="BH19" s="503"/>
      <c r="BI19" s="503"/>
      <c r="BJ19" s="503"/>
      <c r="BK19" s="503"/>
      <c r="BL19" s="503"/>
      <c r="BM19" s="503"/>
      <c r="BN19" s="503"/>
      <c r="BO19" s="503"/>
      <c r="BP19" s="503"/>
      <c r="BQ19" s="503"/>
      <c r="BR19" s="503"/>
      <c r="BS19" s="503"/>
      <c r="BT19" s="503"/>
      <c r="BU19" s="503"/>
      <c r="BV19" s="503"/>
      <c r="BW19" s="503"/>
      <c r="BX19" s="503"/>
      <c r="BY19" s="503"/>
      <c r="BZ19" s="503"/>
      <c r="CA19" s="503"/>
      <c r="CB19" s="503"/>
      <c r="CC19" s="503"/>
      <c r="CD19" s="503"/>
    </row>
    <row r="20" spans="1:82" s="479" customFormat="1" ht="21.75" customHeight="1">
      <c r="A20" s="757" t="s">
        <v>543</v>
      </c>
      <c r="B20" s="595" t="s">
        <v>461</v>
      </c>
      <c r="C20" s="410" t="s">
        <v>544</v>
      </c>
      <c r="D20" s="410"/>
      <c r="E20" s="413">
        <v>539.7270000000001</v>
      </c>
      <c r="F20" s="413">
        <v>10.07</v>
      </c>
      <c r="G20" s="410"/>
      <c r="H20" s="531" t="s">
        <v>545</v>
      </c>
      <c r="I20" s="410">
        <v>2.48</v>
      </c>
      <c r="J20" s="410" t="s">
        <v>546</v>
      </c>
      <c r="K20" s="531" t="s">
        <v>547</v>
      </c>
      <c r="L20" s="410">
        <v>4</v>
      </c>
      <c r="M20" s="402">
        <v>821</v>
      </c>
      <c r="N20" s="490">
        <v>12.22</v>
      </c>
      <c r="O20" s="407">
        <v>26.7</v>
      </c>
      <c r="P20" s="407">
        <v>10.4</v>
      </c>
      <c r="Q20" s="407">
        <v>67.3</v>
      </c>
      <c r="R20" s="408">
        <v>2.32</v>
      </c>
      <c r="S20" s="408" t="s">
        <v>465</v>
      </c>
      <c r="T20" s="408">
        <v>23.5</v>
      </c>
      <c r="U20" s="408" t="s">
        <v>465</v>
      </c>
      <c r="V20" s="541">
        <v>5</v>
      </c>
      <c r="W20" s="541" t="s">
        <v>478</v>
      </c>
      <c r="X20" s="480"/>
      <c r="Y20" s="480"/>
      <c r="Z20" s="478" t="s">
        <v>533</v>
      </c>
      <c r="AA20" s="481">
        <v>215.9</v>
      </c>
      <c r="AB20" s="481">
        <f>AA20-AA24</f>
        <v>-0.29999999999998295</v>
      </c>
      <c r="AC20" s="482">
        <v>22.834</v>
      </c>
      <c r="AD20" s="482">
        <v>82.87</v>
      </c>
      <c r="AE20" s="482">
        <v>39.46</v>
      </c>
      <c r="AF20" s="482">
        <v>35.434</v>
      </c>
      <c r="AG20" s="482">
        <v>41.382999999999996</v>
      </c>
      <c r="AH20" s="482">
        <v>35.19694591123162</v>
      </c>
      <c r="AI20" s="503"/>
      <c r="AJ20" s="503"/>
      <c r="AK20" s="503"/>
      <c r="AL20" s="503"/>
      <c r="AM20" s="503"/>
      <c r="AN20" s="503"/>
      <c r="AO20" s="503"/>
      <c r="AP20" s="503"/>
      <c r="AQ20" s="503"/>
      <c r="AR20" s="503"/>
      <c r="AS20" s="503"/>
      <c r="AT20" s="503"/>
      <c r="AU20" s="503"/>
      <c r="AV20" s="503"/>
      <c r="AW20" s="503"/>
      <c r="AX20" s="503"/>
      <c r="AY20" s="503"/>
      <c r="AZ20" s="503"/>
      <c r="BA20" s="503"/>
      <c r="BB20" s="503"/>
      <c r="BC20" s="503"/>
      <c r="BD20" s="503"/>
      <c r="BE20" s="503"/>
      <c r="BF20" s="503"/>
      <c r="BG20" s="503"/>
      <c r="BH20" s="503"/>
      <c r="BI20" s="503"/>
      <c r="BJ20" s="503"/>
      <c r="BK20" s="503"/>
      <c r="BL20" s="503"/>
      <c r="BM20" s="503"/>
      <c r="BN20" s="503"/>
      <c r="BO20" s="503"/>
      <c r="BP20" s="503"/>
      <c r="BQ20" s="503"/>
      <c r="BR20" s="503"/>
      <c r="BS20" s="503"/>
      <c r="BT20" s="503"/>
      <c r="BU20" s="503"/>
      <c r="BV20" s="503"/>
      <c r="BW20" s="503"/>
      <c r="BX20" s="503"/>
      <c r="BY20" s="503"/>
      <c r="BZ20" s="503"/>
      <c r="CA20" s="503"/>
      <c r="CB20" s="503"/>
      <c r="CC20" s="503"/>
      <c r="CD20" s="503"/>
    </row>
    <row r="21" spans="1:108" s="424" customFormat="1" ht="21.75" customHeight="1">
      <c r="A21" s="758" t="s">
        <v>543</v>
      </c>
      <c r="B21" s="45" t="s">
        <v>468</v>
      </c>
      <c r="C21" s="165" t="s">
        <v>548</v>
      </c>
      <c r="D21" s="165" t="s">
        <v>549</v>
      </c>
      <c r="E21" s="163">
        <v>516.04</v>
      </c>
      <c r="F21" s="163">
        <v>9.19</v>
      </c>
      <c r="G21" s="532"/>
      <c r="H21" s="533"/>
      <c r="I21" s="163">
        <v>4.61</v>
      </c>
      <c r="J21" s="16" t="s">
        <v>530</v>
      </c>
      <c r="K21" s="14" t="s">
        <v>550</v>
      </c>
      <c r="L21" s="16">
        <v>7</v>
      </c>
      <c r="M21" s="375">
        <v>819</v>
      </c>
      <c r="N21" s="376">
        <v>13.96</v>
      </c>
      <c r="O21" s="377">
        <v>30.2</v>
      </c>
      <c r="P21" s="377">
        <v>3.8</v>
      </c>
      <c r="Q21" s="377">
        <v>68.9</v>
      </c>
      <c r="R21" s="163">
        <v>1.75</v>
      </c>
      <c r="S21" s="163" t="s">
        <v>465</v>
      </c>
      <c r="T21" s="163">
        <v>15.85</v>
      </c>
      <c r="U21" s="163" t="s">
        <v>465</v>
      </c>
      <c r="V21" s="163">
        <v>9</v>
      </c>
      <c r="W21" s="163" t="s">
        <v>483</v>
      </c>
      <c r="X21" s="163">
        <v>0</v>
      </c>
      <c r="Y21" s="163" t="s">
        <v>466</v>
      </c>
      <c r="Z21" s="45" t="s">
        <v>487</v>
      </c>
      <c r="AA21" s="16">
        <v>218.1</v>
      </c>
      <c r="AB21" s="16">
        <f>AA21-AA25</f>
        <v>0.19999999999998863</v>
      </c>
      <c r="AC21" s="519">
        <v>23.05</v>
      </c>
      <c r="AD21" s="519">
        <v>85.2</v>
      </c>
      <c r="AE21" s="519">
        <v>41.35</v>
      </c>
      <c r="AF21" s="519">
        <v>32.27</v>
      </c>
      <c r="AG21" s="519">
        <v>41.7</v>
      </c>
      <c r="AH21" s="519">
        <v>33.05</v>
      </c>
      <c r="AI21" s="503"/>
      <c r="AJ21" s="503"/>
      <c r="AK21" s="503"/>
      <c r="AL21" s="503"/>
      <c r="AM21" s="503"/>
      <c r="AN21" s="503"/>
      <c r="AO21" s="503"/>
      <c r="AP21" s="503"/>
      <c r="AQ21" s="503"/>
      <c r="AR21" s="503"/>
      <c r="AS21" s="503"/>
      <c r="AT21" s="503"/>
      <c r="AU21" s="503"/>
      <c r="AV21" s="503"/>
      <c r="AW21" s="503"/>
      <c r="AX21" s="503"/>
      <c r="AY21" s="503"/>
      <c r="AZ21" s="503"/>
      <c r="BA21" s="503"/>
      <c r="BB21" s="503"/>
      <c r="BC21" s="503"/>
      <c r="BD21" s="503"/>
      <c r="BE21" s="503"/>
      <c r="BF21" s="503"/>
      <c r="BG21" s="503"/>
      <c r="BH21" s="503"/>
      <c r="BI21" s="503"/>
      <c r="BJ21" s="503"/>
      <c r="BK21" s="503"/>
      <c r="BL21" s="503"/>
      <c r="BM21" s="503"/>
      <c r="BN21" s="503"/>
      <c r="BO21" s="503"/>
      <c r="BP21" s="503"/>
      <c r="BQ21" s="503"/>
      <c r="BR21" s="503"/>
      <c r="BS21" s="503"/>
      <c r="BT21" s="503"/>
      <c r="BU21" s="503"/>
      <c r="BV21" s="503"/>
      <c r="BW21" s="503"/>
      <c r="BX21" s="503"/>
      <c r="BY21" s="503"/>
      <c r="BZ21" s="503"/>
      <c r="CA21" s="503"/>
      <c r="CB21" s="503"/>
      <c r="CC21" s="503"/>
      <c r="CD21" s="503"/>
      <c r="CE21" s="520"/>
      <c r="CF21" s="520"/>
      <c r="CG21" s="520"/>
      <c r="CH21" s="520"/>
      <c r="CI21" s="520"/>
      <c r="CJ21" s="520"/>
      <c r="CK21" s="520"/>
      <c r="CL21" s="520"/>
      <c r="CM21" s="520"/>
      <c r="CN21" s="520"/>
      <c r="CO21" s="520"/>
      <c r="CP21" s="520"/>
      <c r="CQ21" s="520"/>
      <c r="CR21" s="520"/>
      <c r="CS21" s="520"/>
      <c r="CT21" s="520"/>
      <c r="CU21" s="520"/>
      <c r="CV21" s="520"/>
      <c r="CW21" s="520"/>
      <c r="CX21" s="520"/>
      <c r="CY21" s="520"/>
      <c r="CZ21" s="520"/>
      <c r="DA21" s="520"/>
      <c r="DB21" s="520"/>
      <c r="DC21" s="520"/>
      <c r="DD21" s="520"/>
    </row>
    <row r="22" spans="1:108" s="543" customFormat="1" ht="21.75" customHeight="1" thickBot="1">
      <c r="A22" s="758"/>
      <c r="B22" s="600" t="s">
        <v>590</v>
      </c>
      <c r="C22" s="50"/>
      <c r="D22" s="50"/>
      <c r="E22" s="272">
        <f>AVERAGE(E20:E21)</f>
        <v>527.8835</v>
      </c>
      <c r="F22" s="272"/>
      <c r="G22" s="78"/>
      <c r="H22" s="536"/>
      <c r="I22" s="380">
        <f>(E22-509.98)/509.98*100</f>
        <v>3.5106278677595215</v>
      </c>
      <c r="J22" s="78"/>
      <c r="K22" s="536"/>
      <c r="L22" s="78"/>
      <c r="M22" s="384">
        <f>AVERAGE(M20:M21)</f>
        <v>820</v>
      </c>
      <c r="N22" s="384">
        <f>AVERAGE(N20:N21)</f>
        <v>13.09</v>
      </c>
      <c r="O22" s="384">
        <f>AVERAGE(O20:O21)</f>
        <v>28.45</v>
      </c>
      <c r="P22" s="384">
        <f>AVERAGE(P20:P21)</f>
        <v>7.1</v>
      </c>
      <c r="Q22" s="384">
        <f>AVERAGE(Q20:Q21)</f>
        <v>68.1</v>
      </c>
      <c r="R22" s="209"/>
      <c r="S22" s="209" t="s">
        <v>465</v>
      </c>
      <c r="T22" s="209"/>
      <c r="U22" s="209" t="s">
        <v>465</v>
      </c>
      <c r="V22" s="209"/>
      <c r="W22" s="209" t="s">
        <v>483</v>
      </c>
      <c r="X22" s="209"/>
      <c r="Y22" s="209" t="s">
        <v>466</v>
      </c>
      <c r="Z22" s="78" t="s">
        <v>490</v>
      </c>
      <c r="AA22" s="208">
        <f aca="true" t="shared" si="6" ref="AA22:AH22">AVERAGE(AA20:AA21)</f>
        <v>217</v>
      </c>
      <c r="AB22" s="208">
        <f>AA22-AA26</f>
        <v>-0.05000000000001137</v>
      </c>
      <c r="AC22" s="524">
        <f t="shared" si="6"/>
        <v>22.942</v>
      </c>
      <c r="AD22" s="524">
        <f t="shared" si="6"/>
        <v>84.035</v>
      </c>
      <c r="AE22" s="524">
        <f t="shared" si="6"/>
        <v>40.405</v>
      </c>
      <c r="AF22" s="524">
        <f t="shared" si="6"/>
        <v>33.852000000000004</v>
      </c>
      <c r="AG22" s="524">
        <f t="shared" si="6"/>
        <v>41.5415</v>
      </c>
      <c r="AH22" s="524">
        <f t="shared" si="6"/>
        <v>34.12347295561581</v>
      </c>
      <c r="AI22" s="503"/>
      <c r="AJ22" s="503"/>
      <c r="AK22" s="503"/>
      <c r="AL22" s="503"/>
      <c r="AM22" s="503"/>
      <c r="AN22" s="503"/>
      <c r="AO22" s="503"/>
      <c r="AP22" s="503"/>
      <c r="AQ22" s="503"/>
      <c r="AR22" s="503"/>
      <c r="AS22" s="503"/>
      <c r="AT22" s="503"/>
      <c r="AU22" s="503"/>
      <c r="AV22" s="503"/>
      <c r="AW22" s="503"/>
      <c r="AX22" s="503"/>
      <c r="AY22" s="503"/>
      <c r="AZ22" s="503"/>
      <c r="BA22" s="503"/>
      <c r="BB22" s="503"/>
      <c r="BC22" s="503"/>
      <c r="BD22" s="503"/>
      <c r="BE22" s="503"/>
      <c r="BF22" s="503"/>
      <c r="BG22" s="503"/>
      <c r="BH22" s="503"/>
      <c r="BI22" s="503"/>
      <c r="BJ22" s="503"/>
      <c r="BK22" s="503"/>
      <c r="BL22" s="503"/>
      <c r="BM22" s="503"/>
      <c r="BN22" s="503"/>
      <c r="BO22" s="503"/>
      <c r="BP22" s="503"/>
      <c r="BQ22" s="503"/>
      <c r="BR22" s="503"/>
      <c r="BS22" s="503"/>
      <c r="BT22" s="503"/>
      <c r="BU22" s="503"/>
      <c r="BV22" s="503"/>
      <c r="BW22" s="503"/>
      <c r="BX22" s="503"/>
      <c r="BY22" s="503"/>
      <c r="BZ22" s="503"/>
      <c r="CA22" s="503"/>
      <c r="CB22" s="503"/>
      <c r="CC22" s="503"/>
      <c r="CD22" s="503"/>
      <c r="CE22" s="542"/>
      <c r="CF22" s="542"/>
      <c r="CG22" s="542"/>
      <c r="CH22" s="542"/>
      <c r="CI22" s="542"/>
      <c r="CJ22" s="542"/>
      <c r="CK22" s="542"/>
      <c r="CL22" s="542"/>
      <c r="CM22" s="542"/>
      <c r="CN22" s="542"/>
      <c r="CO22" s="542"/>
      <c r="CP22" s="542"/>
      <c r="CQ22" s="542"/>
      <c r="CR22" s="542"/>
      <c r="CS22" s="542"/>
      <c r="CT22" s="542"/>
      <c r="CU22" s="542"/>
      <c r="CV22" s="542"/>
      <c r="CW22" s="542"/>
      <c r="CX22" s="542"/>
      <c r="CY22" s="542"/>
      <c r="CZ22" s="542"/>
      <c r="DA22" s="542"/>
      <c r="DB22" s="542"/>
      <c r="DC22" s="542"/>
      <c r="DD22" s="542"/>
    </row>
    <row r="23" spans="1:82" s="508" customFormat="1" ht="21.75" customHeight="1" thickBot="1">
      <c r="A23" s="759"/>
      <c r="B23" s="526" t="s">
        <v>537</v>
      </c>
      <c r="C23" s="470"/>
      <c r="D23" s="470"/>
      <c r="E23" s="391">
        <v>536.65</v>
      </c>
      <c r="F23" s="391">
        <v>10.68</v>
      </c>
      <c r="G23" s="470"/>
      <c r="H23" s="470"/>
      <c r="I23" s="391">
        <v>2.9</v>
      </c>
      <c r="J23" s="391"/>
      <c r="K23" s="526"/>
      <c r="L23" s="470">
        <v>1</v>
      </c>
      <c r="M23" s="507"/>
      <c r="N23" s="507"/>
      <c r="O23" s="507"/>
      <c r="P23" s="507"/>
      <c r="Q23" s="507"/>
      <c r="R23" s="394">
        <v>2.58</v>
      </c>
      <c r="S23" s="394" t="s">
        <v>478</v>
      </c>
      <c r="T23" s="394">
        <v>66.86</v>
      </c>
      <c r="U23" s="394" t="s">
        <v>478</v>
      </c>
      <c r="V23" s="394">
        <v>9</v>
      </c>
      <c r="W23" s="394" t="s">
        <v>483</v>
      </c>
      <c r="X23" s="395">
        <v>1.7</v>
      </c>
      <c r="Y23" s="395" t="s">
        <v>472</v>
      </c>
      <c r="Z23" s="425"/>
      <c r="AA23" s="529"/>
      <c r="AB23" s="529"/>
      <c r="AC23" s="530"/>
      <c r="AD23" s="530"/>
      <c r="AE23" s="530"/>
      <c r="AF23" s="530"/>
      <c r="AG23" s="530"/>
      <c r="AH23" s="530"/>
      <c r="AI23" s="503"/>
      <c r="AJ23" s="503"/>
      <c r="AK23" s="503"/>
      <c r="AL23" s="503"/>
      <c r="AM23" s="503"/>
      <c r="AN23" s="503"/>
      <c r="AO23" s="503"/>
      <c r="AP23" s="503"/>
      <c r="AQ23" s="503"/>
      <c r="AR23" s="503"/>
      <c r="AS23" s="503"/>
      <c r="AT23" s="503"/>
      <c r="AU23" s="503"/>
      <c r="AV23" s="503"/>
      <c r="AW23" s="503"/>
      <c r="AX23" s="503"/>
      <c r="AY23" s="503"/>
      <c r="AZ23" s="503"/>
      <c r="BA23" s="503"/>
      <c r="BB23" s="503"/>
      <c r="BC23" s="503"/>
      <c r="BD23" s="503"/>
      <c r="BE23" s="503"/>
      <c r="BF23" s="503"/>
      <c r="BG23" s="503"/>
      <c r="BH23" s="503"/>
      <c r="BI23" s="503"/>
      <c r="BJ23" s="503"/>
      <c r="BK23" s="503"/>
      <c r="BL23" s="503"/>
      <c r="BM23" s="503"/>
      <c r="BN23" s="503"/>
      <c r="BO23" s="503"/>
      <c r="BP23" s="503"/>
      <c r="BQ23" s="503"/>
      <c r="BR23" s="503"/>
      <c r="BS23" s="503"/>
      <c r="BT23" s="503"/>
      <c r="BU23" s="503"/>
      <c r="BV23" s="503"/>
      <c r="BW23" s="503"/>
      <c r="BX23" s="503"/>
      <c r="BY23" s="503"/>
      <c r="BZ23" s="503"/>
      <c r="CA23" s="503"/>
      <c r="CB23" s="503"/>
      <c r="CC23" s="503"/>
      <c r="CD23" s="503"/>
    </row>
    <row r="24" spans="1:82" s="545" customFormat="1" ht="21.75" customHeight="1">
      <c r="A24" s="757" t="s">
        <v>551</v>
      </c>
      <c r="B24" s="595" t="s">
        <v>461</v>
      </c>
      <c r="C24" s="410" t="s">
        <v>552</v>
      </c>
      <c r="D24" s="410"/>
      <c r="E24" s="413">
        <v>526.6469999999999</v>
      </c>
      <c r="F24" s="413">
        <v>7.4</v>
      </c>
      <c r="G24" s="544"/>
      <c r="H24" s="531"/>
      <c r="I24" s="410">
        <v>0</v>
      </c>
      <c r="J24" s="410"/>
      <c r="K24" s="531"/>
      <c r="L24" s="410">
        <v>8</v>
      </c>
      <c r="M24" s="402">
        <v>800</v>
      </c>
      <c r="N24" s="490">
        <v>13.32</v>
      </c>
      <c r="O24" s="407">
        <v>28.4</v>
      </c>
      <c r="P24" s="407">
        <v>10</v>
      </c>
      <c r="Q24" s="407">
        <v>67.9</v>
      </c>
      <c r="R24" s="408">
        <v>2.66</v>
      </c>
      <c r="S24" s="408" t="s">
        <v>478</v>
      </c>
      <c r="T24" s="408">
        <v>24.51</v>
      </c>
      <c r="U24" s="408" t="s">
        <v>465</v>
      </c>
      <c r="V24" s="408">
        <v>2</v>
      </c>
      <c r="W24" s="408" t="s">
        <v>465</v>
      </c>
      <c r="X24" s="478"/>
      <c r="Y24" s="478"/>
      <c r="Z24" s="410" t="s">
        <v>553</v>
      </c>
      <c r="AA24" s="402">
        <v>216.2</v>
      </c>
      <c r="AB24" s="481">
        <f>AA24-216.2</f>
        <v>0</v>
      </c>
      <c r="AC24" s="407">
        <v>23.383000000000003</v>
      </c>
      <c r="AD24" s="407">
        <v>85.32</v>
      </c>
      <c r="AE24" s="407">
        <v>40.43299999999999</v>
      </c>
      <c r="AF24" s="407">
        <v>32.8</v>
      </c>
      <c r="AG24" s="407">
        <v>43.563</v>
      </c>
      <c r="AH24" s="407">
        <v>33.85157649737947</v>
      </c>
      <c r="AI24" s="503"/>
      <c r="AJ24" s="503"/>
      <c r="AK24" s="503"/>
      <c r="AL24" s="503"/>
      <c r="AM24" s="503"/>
      <c r="AN24" s="503"/>
      <c r="AO24" s="503"/>
      <c r="AP24" s="503"/>
      <c r="AQ24" s="503"/>
      <c r="AR24" s="503"/>
      <c r="AS24" s="503"/>
      <c r="AT24" s="503"/>
      <c r="AU24" s="503"/>
      <c r="AV24" s="503"/>
      <c r="AW24" s="503"/>
      <c r="AX24" s="503"/>
      <c r="AY24" s="503"/>
      <c r="AZ24" s="503"/>
      <c r="BA24" s="503"/>
      <c r="BB24" s="503"/>
      <c r="BC24" s="503"/>
      <c r="BD24" s="503"/>
      <c r="BE24" s="503"/>
      <c r="BF24" s="503"/>
      <c r="BG24" s="503"/>
      <c r="BH24" s="503"/>
      <c r="BI24" s="503"/>
      <c r="BJ24" s="503"/>
      <c r="BK24" s="503"/>
      <c r="BL24" s="503"/>
      <c r="BM24" s="503"/>
      <c r="BN24" s="503"/>
      <c r="BO24" s="503"/>
      <c r="BP24" s="503"/>
      <c r="BQ24" s="503"/>
      <c r="BR24" s="503"/>
      <c r="BS24" s="503"/>
      <c r="BT24" s="503"/>
      <c r="BU24" s="503"/>
      <c r="BV24" s="503"/>
      <c r="BW24" s="503"/>
      <c r="BX24" s="503"/>
      <c r="BY24" s="503"/>
      <c r="BZ24" s="503"/>
      <c r="CA24" s="503"/>
      <c r="CB24" s="503"/>
      <c r="CC24" s="503"/>
      <c r="CD24" s="503"/>
    </row>
    <row r="25" spans="1:108" s="424" customFormat="1" ht="21.75" customHeight="1">
      <c r="A25" s="758" t="s">
        <v>551</v>
      </c>
      <c r="B25" s="45" t="s">
        <v>468</v>
      </c>
      <c r="C25" s="324" t="s">
        <v>554</v>
      </c>
      <c r="D25" s="324" t="s">
        <v>554</v>
      </c>
      <c r="E25" s="163">
        <v>493.32</v>
      </c>
      <c r="F25" s="163">
        <v>4.38</v>
      </c>
      <c r="G25" s="546"/>
      <c r="H25" s="324"/>
      <c r="I25" s="163">
        <v>0</v>
      </c>
      <c r="J25" s="534"/>
      <c r="K25" s="535"/>
      <c r="L25" s="16">
        <v>10</v>
      </c>
      <c r="M25" s="375">
        <v>825</v>
      </c>
      <c r="N25" s="376">
        <v>14.13</v>
      </c>
      <c r="O25" s="377">
        <v>29.8</v>
      </c>
      <c r="P25" s="377">
        <v>3.3</v>
      </c>
      <c r="Q25" s="377">
        <v>66</v>
      </c>
      <c r="R25" s="163">
        <v>2.82</v>
      </c>
      <c r="S25" s="163" t="s">
        <v>478</v>
      </c>
      <c r="T25" s="163">
        <v>16.25</v>
      </c>
      <c r="U25" s="163" t="s">
        <v>465</v>
      </c>
      <c r="V25" s="163">
        <v>9</v>
      </c>
      <c r="W25" s="163" t="s">
        <v>483</v>
      </c>
      <c r="X25" s="163">
        <v>0</v>
      </c>
      <c r="Y25" s="163" t="s">
        <v>466</v>
      </c>
      <c r="Z25" s="45" t="s">
        <v>553</v>
      </c>
      <c r="AA25" s="16">
        <v>217.9</v>
      </c>
      <c r="AB25" s="16">
        <v>0</v>
      </c>
      <c r="AC25" s="519">
        <v>23.44</v>
      </c>
      <c r="AD25" s="519">
        <v>87.4</v>
      </c>
      <c r="AE25" s="519">
        <v>41.16</v>
      </c>
      <c r="AF25" s="519">
        <v>30.69</v>
      </c>
      <c r="AG25" s="519">
        <v>40.99</v>
      </c>
      <c r="AH25" s="519">
        <v>34.58</v>
      </c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3"/>
      <c r="AU25" s="503"/>
      <c r="AV25" s="503"/>
      <c r="AW25" s="503"/>
      <c r="AX25" s="503"/>
      <c r="AY25" s="503"/>
      <c r="AZ25" s="503"/>
      <c r="BA25" s="503"/>
      <c r="BB25" s="503"/>
      <c r="BC25" s="503"/>
      <c r="BD25" s="503"/>
      <c r="BE25" s="503"/>
      <c r="BF25" s="503"/>
      <c r="BG25" s="503"/>
      <c r="BH25" s="503"/>
      <c r="BI25" s="503"/>
      <c r="BJ25" s="503"/>
      <c r="BK25" s="503"/>
      <c r="BL25" s="503"/>
      <c r="BM25" s="503"/>
      <c r="BN25" s="503"/>
      <c r="BO25" s="503"/>
      <c r="BP25" s="503"/>
      <c r="BQ25" s="503"/>
      <c r="BR25" s="503"/>
      <c r="BS25" s="503"/>
      <c r="BT25" s="503"/>
      <c r="BU25" s="503"/>
      <c r="BV25" s="503"/>
      <c r="BW25" s="503"/>
      <c r="BX25" s="503"/>
      <c r="BY25" s="503"/>
      <c r="BZ25" s="503"/>
      <c r="CA25" s="503"/>
      <c r="CB25" s="503"/>
      <c r="CC25" s="503"/>
      <c r="CD25" s="503"/>
      <c r="CE25" s="520"/>
      <c r="CF25" s="520"/>
      <c r="CG25" s="520"/>
      <c r="CH25" s="520"/>
      <c r="CI25" s="520"/>
      <c r="CJ25" s="520"/>
      <c r="CK25" s="520"/>
      <c r="CL25" s="520"/>
      <c r="CM25" s="520"/>
      <c r="CN25" s="520"/>
      <c r="CO25" s="520"/>
      <c r="CP25" s="520"/>
      <c r="CQ25" s="520"/>
      <c r="CR25" s="520"/>
      <c r="CS25" s="520"/>
      <c r="CT25" s="520"/>
      <c r="CU25" s="520"/>
      <c r="CV25" s="520"/>
      <c r="CW25" s="520"/>
      <c r="CX25" s="520"/>
      <c r="CY25" s="520"/>
      <c r="CZ25" s="520"/>
      <c r="DA25" s="520"/>
      <c r="DB25" s="520"/>
      <c r="DC25" s="520"/>
      <c r="DD25" s="520"/>
    </row>
    <row r="26" spans="1:108" s="548" customFormat="1" ht="21.75" customHeight="1" thickBot="1">
      <c r="A26" s="758"/>
      <c r="B26" s="600" t="s">
        <v>590</v>
      </c>
      <c r="C26" s="536"/>
      <c r="D26" s="536"/>
      <c r="E26" s="272">
        <f>AVERAGE(E24:E25)</f>
        <v>509.98349999999994</v>
      </c>
      <c r="F26" s="272"/>
      <c r="G26" s="78"/>
      <c r="H26" s="536"/>
      <c r="I26" s="78"/>
      <c r="J26" s="78"/>
      <c r="K26" s="536"/>
      <c r="L26" s="78"/>
      <c r="M26" s="384">
        <f>AVERAGE(M24:M25)</f>
        <v>812.5</v>
      </c>
      <c r="N26" s="384">
        <f>AVERAGE(N24:N25)</f>
        <v>13.725000000000001</v>
      </c>
      <c r="O26" s="384">
        <f>AVERAGE(O24:O25)</f>
        <v>29.1</v>
      </c>
      <c r="P26" s="384">
        <f>AVERAGE(P24:P25)</f>
        <v>6.65</v>
      </c>
      <c r="Q26" s="384">
        <f>AVERAGE(Q24:Q25)</f>
        <v>66.95</v>
      </c>
      <c r="R26" s="209"/>
      <c r="S26" s="209" t="s">
        <v>478</v>
      </c>
      <c r="T26" s="209"/>
      <c r="U26" s="209" t="s">
        <v>465</v>
      </c>
      <c r="V26" s="209"/>
      <c r="W26" s="209" t="s">
        <v>483</v>
      </c>
      <c r="X26" s="209"/>
      <c r="Y26" s="209" t="s">
        <v>466</v>
      </c>
      <c r="Z26" s="78" t="s">
        <v>555</v>
      </c>
      <c r="AA26" s="208">
        <f aca="true" t="shared" si="7" ref="AA26:AH26">AVERAGE(AA24:AA25)</f>
        <v>217.05</v>
      </c>
      <c r="AB26" s="208">
        <f t="shared" si="7"/>
        <v>0</v>
      </c>
      <c r="AC26" s="524">
        <f t="shared" si="7"/>
        <v>23.411500000000004</v>
      </c>
      <c r="AD26" s="524">
        <f t="shared" si="7"/>
        <v>86.36</v>
      </c>
      <c r="AE26" s="524">
        <f t="shared" si="7"/>
        <v>40.796499999999995</v>
      </c>
      <c r="AF26" s="524">
        <f t="shared" si="7"/>
        <v>31.744999999999997</v>
      </c>
      <c r="AG26" s="524">
        <f t="shared" si="7"/>
        <v>42.2765</v>
      </c>
      <c r="AH26" s="524">
        <f t="shared" si="7"/>
        <v>34.215788248689734</v>
      </c>
      <c r="AI26" s="503"/>
      <c r="AJ26" s="503"/>
      <c r="AK26" s="503"/>
      <c r="AL26" s="503"/>
      <c r="AM26" s="503"/>
      <c r="AN26" s="503"/>
      <c r="AO26" s="503"/>
      <c r="AP26" s="503"/>
      <c r="AQ26" s="503"/>
      <c r="AR26" s="503"/>
      <c r="AS26" s="503"/>
      <c r="AT26" s="503"/>
      <c r="AU26" s="503"/>
      <c r="AV26" s="503"/>
      <c r="AW26" s="503"/>
      <c r="AX26" s="503"/>
      <c r="AY26" s="503"/>
      <c r="AZ26" s="503"/>
      <c r="BA26" s="503"/>
      <c r="BB26" s="503"/>
      <c r="BC26" s="503"/>
      <c r="BD26" s="503"/>
      <c r="BE26" s="503"/>
      <c r="BF26" s="503"/>
      <c r="BG26" s="503"/>
      <c r="BH26" s="503"/>
      <c r="BI26" s="503"/>
      <c r="BJ26" s="503"/>
      <c r="BK26" s="503"/>
      <c r="BL26" s="503"/>
      <c r="BM26" s="503"/>
      <c r="BN26" s="503"/>
      <c r="BO26" s="503"/>
      <c r="BP26" s="503"/>
      <c r="BQ26" s="503"/>
      <c r="BR26" s="503"/>
      <c r="BS26" s="503"/>
      <c r="BT26" s="503"/>
      <c r="BU26" s="503"/>
      <c r="BV26" s="503"/>
      <c r="BW26" s="503"/>
      <c r="BX26" s="503"/>
      <c r="BY26" s="503"/>
      <c r="BZ26" s="503"/>
      <c r="CA26" s="503"/>
      <c r="CB26" s="503"/>
      <c r="CC26" s="503"/>
      <c r="CD26" s="503"/>
      <c r="CE26" s="547"/>
      <c r="CF26" s="547"/>
      <c r="CG26" s="547"/>
      <c r="CH26" s="547"/>
      <c r="CI26" s="547"/>
      <c r="CJ26" s="547"/>
      <c r="CK26" s="547"/>
      <c r="CL26" s="547"/>
      <c r="CM26" s="547"/>
      <c r="CN26" s="547"/>
      <c r="CO26" s="547"/>
      <c r="CP26" s="547"/>
      <c r="CQ26" s="547"/>
      <c r="CR26" s="547"/>
      <c r="CS26" s="547"/>
      <c r="CT26" s="547"/>
      <c r="CU26" s="547"/>
      <c r="CV26" s="547"/>
      <c r="CW26" s="547"/>
      <c r="CX26" s="547"/>
      <c r="CY26" s="547"/>
      <c r="CZ26" s="547"/>
      <c r="DA26" s="547"/>
      <c r="DB26" s="547"/>
      <c r="DC26" s="547"/>
      <c r="DD26" s="547"/>
    </row>
    <row r="27" spans="1:108" s="556" customFormat="1" ht="21.75" customHeight="1" thickBot="1">
      <c r="A27" s="759"/>
      <c r="B27" s="550" t="s">
        <v>556</v>
      </c>
      <c r="C27" s="472"/>
      <c r="D27" s="472"/>
      <c r="E27" s="391">
        <v>521.52</v>
      </c>
      <c r="F27" s="551"/>
      <c r="G27" s="552"/>
      <c r="H27" s="553"/>
      <c r="I27" s="549"/>
      <c r="J27" s="549"/>
      <c r="K27" s="553"/>
      <c r="L27" s="552">
        <v>3</v>
      </c>
      <c r="M27" s="554"/>
      <c r="N27" s="505"/>
      <c r="O27" s="555"/>
      <c r="P27" s="555"/>
      <c r="Q27" s="555"/>
      <c r="R27" s="395">
        <v>2.76</v>
      </c>
      <c r="S27" s="395" t="s">
        <v>478</v>
      </c>
      <c r="T27" s="394">
        <v>68.75</v>
      </c>
      <c r="U27" s="394" t="s">
        <v>478</v>
      </c>
      <c r="V27" s="394">
        <v>7</v>
      </c>
      <c r="W27" s="394" t="s">
        <v>473</v>
      </c>
      <c r="X27" s="395">
        <v>0.3</v>
      </c>
      <c r="Y27" s="395" t="s">
        <v>472</v>
      </c>
      <c r="Z27" s="470"/>
      <c r="AA27" s="470"/>
      <c r="AB27" s="470"/>
      <c r="AC27" s="507"/>
      <c r="AD27" s="507"/>
      <c r="AE27" s="507"/>
      <c r="AF27" s="507"/>
      <c r="AG27" s="507"/>
      <c r="AH27" s="507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  <c r="BR27" s="378"/>
      <c r="BS27" s="378"/>
      <c r="BT27" s="378"/>
      <c r="BU27" s="378"/>
      <c r="BV27" s="378"/>
      <c r="BW27" s="378"/>
      <c r="BX27" s="378"/>
      <c r="BY27" s="378"/>
      <c r="BZ27" s="378"/>
      <c r="CA27" s="378"/>
      <c r="CB27" s="378"/>
      <c r="CC27" s="378"/>
      <c r="CD27" s="378"/>
      <c r="CE27" s="547"/>
      <c r="CF27" s="547"/>
      <c r="CG27" s="547"/>
      <c r="CH27" s="547"/>
      <c r="CI27" s="547"/>
      <c r="CJ27" s="547"/>
      <c r="CK27" s="547"/>
      <c r="CL27" s="547"/>
      <c r="CM27" s="547"/>
      <c r="CN27" s="547"/>
      <c r="CO27" s="547"/>
      <c r="CP27" s="547"/>
      <c r="CQ27" s="547"/>
      <c r="CR27" s="547"/>
      <c r="CS27" s="547"/>
      <c r="CT27" s="547"/>
      <c r="CU27" s="547"/>
      <c r="CV27" s="547"/>
      <c r="CW27" s="547"/>
      <c r="CX27" s="547"/>
      <c r="CY27" s="547"/>
      <c r="CZ27" s="547"/>
      <c r="DA27" s="547"/>
      <c r="DB27" s="547"/>
      <c r="DC27" s="547"/>
      <c r="DD27" s="547"/>
    </row>
    <row r="28" spans="13:29" ht="15.75">
      <c r="M28" s="503"/>
      <c r="N28" s="562"/>
      <c r="O28" s="561"/>
      <c r="P28" s="563"/>
      <c r="Q28" s="564"/>
      <c r="S28" s="565"/>
      <c r="T28" s="565"/>
      <c r="U28" s="565"/>
      <c r="Y28" s="503"/>
      <c r="AA28" s="565"/>
      <c r="AB28" s="503"/>
      <c r="AC28" s="583"/>
    </row>
  </sheetData>
  <sheetProtection/>
  <mergeCells count="21">
    <mergeCell ref="A1:AG1"/>
    <mergeCell ref="A2:A3"/>
    <mergeCell ref="B2:B3"/>
    <mergeCell ref="C2:C3"/>
    <mergeCell ref="D2:D3"/>
    <mergeCell ref="E2:L2"/>
    <mergeCell ref="M2:Q2"/>
    <mergeCell ref="AA2:AA3"/>
    <mergeCell ref="AB2:AB3"/>
    <mergeCell ref="AC2:AH2"/>
    <mergeCell ref="R2:S2"/>
    <mergeCell ref="T2:U2"/>
    <mergeCell ref="V2:W2"/>
    <mergeCell ref="X2:Y2"/>
    <mergeCell ref="Z2:Z3"/>
    <mergeCell ref="A4:A7"/>
    <mergeCell ref="A8:A11"/>
    <mergeCell ref="A24:A27"/>
    <mergeCell ref="A12:A15"/>
    <mergeCell ref="A16:A19"/>
    <mergeCell ref="A20:A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2016-10-10T00:39:56Z</cp:lastPrinted>
  <dcterms:created xsi:type="dcterms:W3CDTF">2016-09-09T08:20:51Z</dcterms:created>
  <dcterms:modified xsi:type="dcterms:W3CDTF">2016-10-18T00:23:26Z</dcterms:modified>
  <cp:category/>
  <cp:version/>
  <cp:contentType/>
  <cp:contentStatus/>
</cp:coreProperties>
</file>