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1720" windowHeight="5630" activeTab="5"/>
  </bookViews>
  <sheets>
    <sheet name="早熟" sheetId="1" r:id="rId1"/>
    <sheet name="中早熟" sheetId="2" r:id="rId2"/>
    <sheet name="中熟" sheetId="3" r:id="rId3"/>
    <sheet name="中晚熟" sheetId="4" r:id="rId4"/>
    <sheet name="晚熟" sheetId="5" r:id="rId5"/>
    <sheet name="省外" sheetId="6" r:id="rId6"/>
  </sheets>
  <definedNames>
    <definedName name="_xlnm.Print_Area" localSheetId="5">'省外'!$B$3:$CE$30</definedName>
    <definedName name="_xlnm.Print_Area" localSheetId="4">'晚熟'!$B$3:$CI$34</definedName>
    <definedName name="_xlnm.Print_Area" localSheetId="0">'早熟'!$B$5:$BA$30</definedName>
    <definedName name="_xlnm.Print_Area" localSheetId="2">'中熟'!$B$1:$DF$28</definedName>
    <definedName name="_xlnm.Print_Area" localSheetId="3">'中晚熟'!$B$3:$DV$30</definedName>
    <definedName name="_xlnm.Print_Area" localSheetId="1">'中早熟'!$B$3:$CR$30</definedName>
    <definedName name="_xlnm.Print_Titles" localSheetId="5">'省外'!$B:$C</definedName>
    <definedName name="_xlnm.Print_Titles" localSheetId="4">'晚熟'!$B:$C</definedName>
    <definedName name="_xlnm.Print_Titles" localSheetId="0">'早熟'!$B:$C</definedName>
    <definedName name="_xlnm.Print_Titles" localSheetId="2">'中熟'!$B:$C</definedName>
    <definedName name="_xlnm.Print_Titles" localSheetId="3">'中晚熟'!$B:$C</definedName>
    <definedName name="_xlnm.Print_Titles" localSheetId="1">'中早熟'!$B:$C</definedName>
  </definedNames>
  <calcPr fullCalcOnLoad="1"/>
</workbook>
</file>

<file path=xl/sharedStrings.xml><?xml version="1.0" encoding="utf-8"?>
<sst xmlns="http://schemas.openxmlformats.org/spreadsheetml/2006/main" count="4020" uniqueCount="3387">
  <si>
    <t>y1519</t>
  </si>
  <si>
    <t>y1011</t>
  </si>
  <si>
    <t>y1168</t>
  </si>
  <si>
    <t>y1244</t>
  </si>
  <si>
    <t>y1349</t>
  </si>
  <si>
    <t>y1524</t>
  </si>
  <si>
    <t>y1040</t>
  </si>
  <si>
    <t>y1146</t>
  </si>
  <si>
    <t>y1211</t>
  </si>
  <si>
    <t>y1350</t>
  </si>
  <si>
    <t>y1526</t>
  </si>
  <si>
    <t>y1049</t>
  </si>
  <si>
    <t>y1135</t>
  </si>
  <si>
    <t>y1232</t>
  </si>
  <si>
    <t>y1322</t>
  </si>
  <si>
    <t>y1532</t>
  </si>
  <si>
    <t>y1046</t>
  </si>
  <si>
    <t>y1117</t>
  </si>
  <si>
    <t>y1242</t>
  </si>
  <si>
    <t>y1330</t>
  </si>
  <si>
    <t>y1517</t>
  </si>
  <si>
    <t>y1061</t>
  </si>
  <si>
    <t>y1165</t>
  </si>
  <si>
    <t>y1215</t>
  </si>
  <si>
    <t>y1303</t>
  </si>
  <si>
    <t>y1543</t>
  </si>
  <si>
    <t>y1034</t>
  </si>
  <si>
    <t>y1148</t>
  </si>
  <si>
    <t>y1210</t>
  </si>
  <si>
    <t>y1337</t>
  </si>
  <si>
    <t>y1539</t>
  </si>
  <si>
    <t>y1041</t>
  </si>
  <si>
    <t>y1164</t>
  </si>
  <si>
    <t>y1238</t>
  </si>
  <si>
    <t>y1340</t>
  </si>
  <si>
    <t>y1508</t>
  </si>
  <si>
    <t>y1019</t>
  </si>
  <si>
    <t>y1154</t>
  </si>
  <si>
    <t>y1204</t>
  </si>
  <si>
    <t>y1312</t>
  </si>
  <si>
    <t>y1541</t>
  </si>
  <si>
    <t>y1031</t>
  </si>
  <si>
    <t>y1139</t>
  </si>
  <si>
    <t>y1246</t>
  </si>
  <si>
    <t>y1331</t>
  </si>
  <si>
    <t>y1545</t>
  </si>
  <si>
    <t>y1025</t>
  </si>
  <si>
    <t>y1152</t>
  </si>
  <si>
    <t>y1252</t>
  </si>
  <si>
    <t>y1341</t>
  </si>
  <si>
    <t>y1540</t>
  </si>
  <si>
    <t>y1042</t>
  </si>
  <si>
    <t>y1131</t>
  </si>
  <si>
    <t>y1218</t>
  </si>
  <si>
    <t>y1315</t>
  </si>
  <si>
    <t>y1552</t>
  </si>
  <si>
    <t>y1030</t>
  </si>
  <si>
    <t>y1150</t>
  </si>
  <si>
    <t>y1264</t>
  </si>
  <si>
    <t>y1360</t>
  </si>
  <si>
    <t>y1507</t>
  </si>
  <si>
    <t>y1004</t>
  </si>
  <si>
    <t>y1133</t>
  </si>
  <si>
    <t>y1249</t>
  </si>
  <si>
    <t>y1347</t>
  </si>
  <si>
    <t>y1566</t>
  </si>
  <si>
    <t>y1029</t>
  </si>
  <si>
    <t>y1110</t>
  </si>
  <si>
    <t>y1235</t>
  </si>
  <si>
    <t>y1320</t>
  </si>
  <si>
    <t>y1518</t>
  </si>
  <si>
    <t>y1056</t>
  </si>
  <si>
    <t>y1151</t>
  </si>
  <si>
    <t>y1262</t>
  </si>
  <si>
    <t>y1367</t>
  </si>
  <si>
    <t>y1549</t>
  </si>
  <si>
    <t>y1057</t>
  </si>
  <si>
    <t>y1153</t>
  </si>
  <si>
    <t>y1212</t>
  </si>
  <si>
    <t>y1352</t>
  </si>
  <si>
    <t>y1564</t>
  </si>
  <si>
    <t>y1064</t>
  </si>
  <si>
    <t>y1144</t>
  </si>
  <si>
    <t>y1205</t>
  </si>
  <si>
    <t>y1366</t>
  </si>
  <si>
    <t>y1557</t>
  </si>
  <si>
    <t>y1048</t>
  </si>
  <si>
    <t>y1121</t>
  </si>
  <si>
    <t>y1237</t>
  </si>
  <si>
    <t>y1319</t>
  </si>
  <si>
    <t>y1556</t>
  </si>
  <si>
    <t>y1028</t>
  </si>
  <si>
    <t>y1141</t>
  </si>
  <si>
    <t>y1257</t>
  </si>
  <si>
    <t>y1317</t>
  </si>
  <si>
    <t>y1521</t>
  </si>
  <si>
    <t>y1063</t>
  </si>
  <si>
    <t>y1124</t>
  </si>
  <si>
    <t>y1260</t>
  </si>
  <si>
    <t>y1338</t>
  </si>
  <si>
    <t>y1505</t>
  </si>
  <si>
    <t>y1053</t>
  </si>
  <si>
    <t>y1140</t>
  </si>
  <si>
    <t>y1245</t>
  </si>
  <si>
    <t>y1304</t>
  </si>
  <si>
    <t>y1535</t>
  </si>
  <si>
    <t>y1065</t>
  </si>
  <si>
    <t>y1149</t>
  </si>
  <si>
    <t>y1217</t>
  </si>
  <si>
    <t>y1339</t>
  </si>
  <si>
    <t>y1568</t>
  </si>
  <si>
    <t>y1039</t>
  </si>
  <si>
    <t>y1119</t>
  </si>
  <si>
    <t>y1202</t>
  </si>
  <si>
    <t>y1353</t>
  </si>
  <si>
    <t>y1546</t>
  </si>
  <si>
    <t>y1036</t>
  </si>
  <si>
    <t>y1101</t>
  </si>
  <si>
    <t>y1261</t>
  </si>
  <si>
    <t>y1324</t>
  </si>
  <si>
    <t>y1529</t>
  </si>
  <si>
    <t>y1045</t>
  </si>
  <si>
    <t>y1130</t>
  </si>
  <si>
    <t>y1227</t>
  </si>
  <si>
    <t>y1327</t>
  </si>
  <si>
    <t>y1544</t>
  </si>
  <si>
    <t>y1059</t>
  </si>
  <si>
    <t>y1160</t>
  </si>
  <si>
    <t>y1201</t>
  </si>
  <si>
    <t>y1357</t>
  </si>
  <si>
    <t>y1515</t>
  </si>
  <si>
    <t>y1018</t>
  </si>
  <si>
    <t>y1112</t>
  </si>
  <si>
    <t>y1259</t>
  </si>
  <si>
    <t>y1351</t>
  </si>
  <si>
    <t>y1501</t>
  </si>
  <si>
    <t>y1020</t>
  </si>
  <si>
    <t>y1134</t>
  </si>
  <si>
    <t>y1248</t>
  </si>
  <si>
    <t>y1354</t>
  </si>
  <si>
    <t>y1567</t>
  </si>
  <si>
    <t>y1067</t>
  </si>
  <si>
    <t>y1116</t>
  </si>
  <si>
    <t>y1226</t>
  </si>
  <si>
    <t>y1332</t>
  </si>
  <si>
    <t>y1542</t>
  </si>
  <si>
    <t>y1013</t>
  </si>
  <si>
    <t>y1145</t>
  </si>
  <si>
    <t>y1256</t>
  </si>
  <si>
    <t>y1345</t>
  </si>
  <si>
    <t>y1523</t>
  </si>
  <si>
    <t>y1007</t>
  </si>
  <si>
    <t>y1113</t>
  </si>
  <si>
    <t>y1209</t>
  </si>
  <si>
    <t>y1329</t>
  </si>
  <si>
    <t>y1554</t>
  </si>
  <si>
    <t>y1060</t>
  </si>
  <si>
    <t>y1126</t>
  </si>
  <si>
    <t>y1241</t>
  </si>
  <si>
    <t>y1314</t>
  </si>
  <si>
    <t>y1537</t>
  </si>
  <si>
    <t>y1001</t>
  </si>
  <si>
    <t>y1162</t>
  </si>
  <si>
    <t>y1267</t>
  </si>
  <si>
    <t>y1359</t>
  </si>
  <si>
    <t>y1522</t>
  </si>
  <si>
    <t>y1038</t>
  </si>
  <si>
    <t>y1118</t>
  </si>
  <si>
    <t>y1251</t>
  </si>
  <si>
    <t>y1363</t>
  </si>
  <si>
    <t>y1509</t>
  </si>
  <si>
    <t>y1035</t>
  </si>
  <si>
    <t>y1167</t>
  </si>
  <si>
    <t>y1255</t>
  </si>
  <si>
    <t>y1301</t>
  </si>
  <si>
    <t>y1565</t>
  </si>
  <si>
    <t>y1003</t>
  </si>
  <si>
    <t>y1125</t>
  </si>
  <si>
    <t>y1266</t>
  </si>
  <si>
    <t>y1311</t>
  </si>
  <si>
    <t>y1527</t>
  </si>
  <si>
    <t>y1027</t>
  </si>
  <si>
    <t>y1107</t>
  </si>
  <si>
    <t>y1230</t>
  </si>
  <si>
    <t>y1326</t>
  </si>
  <si>
    <t>y1538</t>
  </si>
  <si>
    <t>y1026</t>
  </si>
  <si>
    <t>y1157</t>
  </si>
  <si>
    <t>y1206</t>
  </si>
  <si>
    <t>y1308</t>
  </si>
  <si>
    <t>y1559</t>
  </si>
  <si>
    <t>y1017</t>
  </si>
  <si>
    <t>y1122</t>
  </si>
  <si>
    <t>y1265</t>
  </si>
  <si>
    <t>y1365</t>
  </si>
  <si>
    <t>y1534</t>
  </si>
  <si>
    <t>y1033</t>
  </si>
  <si>
    <t>y1123</t>
  </si>
  <si>
    <t>y1228</t>
  </si>
  <si>
    <t>y1335</t>
  </si>
  <si>
    <t>y1504</t>
  </si>
  <si>
    <t>y1005</t>
  </si>
  <si>
    <t>y1127</t>
  </si>
  <si>
    <t>y1247</t>
  </si>
  <si>
    <t>y1368</t>
  </si>
  <si>
    <t>y1525</t>
  </si>
  <si>
    <t>y1008</t>
  </si>
  <si>
    <t>y1132</t>
  </si>
  <si>
    <t>y1233</t>
  </si>
  <si>
    <t>y1333</t>
  </si>
  <si>
    <t>y1530</t>
  </si>
  <si>
    <t>y1051</t>
  </si>
  <si>
    <t>y1158</t>
  </si>
  <si>
    <t>y1263</t>
  </si>
  <si>
    <t>y1307</t>
  </si>
  <si>
    <t>y1561</t>
  </si>
  <si>
    <t>y1066</t>
  </si>
  <si>
    <t>y1115</t>
  </si>
  <si>
    <t>y1231</t>
  </si>
  <si>
    <t>y1364</t>
  </si>
  <si>
    <t>y1512</t>
  </si>
  <si>
    <t>y1010</t>
  </si>
  <si>
    <t>y1159</t>
  </si>
  <si>
    <t>y1207</t>
  </si>
  <si>
    <t>y1328</t>
  </si>
  <si>
    <t>y1547</t>
  </si>
  <si>
    <t>y1002</t>
  </si>
  <si>
    <t>y1105</t>
  </si>
  <si>
    <t>y1236</t>
  </si>
  <si>
    <t>y1305</t>
  </si>
  <si>
    <t>y1528</t>
  </si>
  <si>
    <t>y2110</t>
  </si>
  <si>
    <t>y2028</t>
  </si>
  <si>
    <t>y2108</t>
  </si>
  <si>
    <t>y2032</t>
  </si>
  <si>
    <t>y2087</t>
  </si>
  <si>
    <t>y2015</t>
  </si>
  <si>
    <t>y2049</t>
  </si>
  <si>
    <t>y2056</t>
  </si>
  <si>
    <t>y2013</t>
  </si>
  <si>
    <t>y2100</t>
  </si>
  <si>
    <t>y2063</t>
  </si>
  <si>
    <t>y2003</t>
  </si>
  <si>
    <t>y2077</t>
  </si>
  <si>
    <t>y2042</t>
  </si>
  <si>
    <t>y2101</t>
  </si>
  <si>
    <t>y2082</t>
  </si>
  <si>
    <t>y2041</t>
  </si>
  <si>
    <t>y2045</t>
  </si>
  <si>
    <t>y2061</t>
  </si>
  <si>
    <t>y2074</t>
  </si>
  <si>
    <t>y2023</t>
  </si>
  <si>
    <t>y2004</t>
  </si>
  <si>
    <t>y2095</t>
  </si>
  <si>
    <t>y2055</t>
  </si>
  <si>
    <t>y2054</t>
  </si>
  <si>
    <t>y2030</t>
  </si>
  <si>
    <t>y2044</t>
  </si>
  <si>
    <t>y2057</t>
  </si>
  <si>
    <t>y2005</t>
  </si>
  <si>
    <t>y2064</t>
  </si>
  <si>
    <t>y2010</t>
  </si>
  <si>
    <t>y2097</t>
  </si>
  <si>
    <t>y2085</t>
  </si>
  <si>
    <t>y2012</t>
  </si>
  <si>
    <t>y2071</t>
  </si>
  <si>
    <t>y2084</t>
  </si>
  <si>
    <t>y2106</t>
  </si>
  <si>
    <t>y2068</t>
  </si>
  <si>
    <t>y2090</t>
  </si>
  <si>
    <t>y2002</t>
  </si>
  <si>
    <t>y2001</t>
  </si>
  <si>
    <t>y2035</t>
  </si>
  <si>
    <t>y2047</t>
  </si>
  <si>
    <t>y2073</t>
  </si>
  <si>
    <t>y2016</t>
  </si>
  <si>
    <t>y2038</t>
  </si>
  <si>
    <t>y2083</t>
  </si>
  <si>
    <t>y2019</t>
  </si>
  <si>
    <t>y2079</t>
  </si>
  <si>
    <t>y2105</t>
  </si>
  <si>
    <t>y2086</t>
  </si>
  <si>
    <t>y2048</t>
  </si>
  <si>
    <t>y2031</t>
  </si>
  <si>
    <t>y2096</t>
  </si>
  <si>
    <t>y2111</t>
  </si>
  <si>
    <t>y2093</t>
  </si>
  <si>
    <t>y2053</t>
  </si>
  <si>
    <t>y2008</t>
  </si>
  <si>
    <t>y2104</t>
  </si>
  <si>
    <t>y2065</t>
  </si>
  <si>
    <t>y2080</t>
  </si>
  <si>
    <t>y2088</t>
  </si>
  <si>
    <t>y2103</t>
  </si>
  <si>
    <t>y2062</t>
  </si>
  <si>
    <t>y2018</t>
  </si>
  <si>
    <t>y2034</t>
  </si>
  <si>
    <t>y2036</t>
  </si>
  <si>
    <t>y2114</t>
  </si>
  <si>
    <t>y2081</t>
  </si>
  <si>
    <t>y2078</t>
  </si>
  <si>
    <t>y2060</t>
  </si>
  <si>
    <t>y2099</t>
  </si>
  <si>
    <t>y2069</t>
  </si>
  <si>
    <t>y2039</t>
  </si>
  <si>
    <t>y2027</t>
  </si>
  <si>
    <t>y2017</t>
  </si>
  <si>
    <t>y2020</t>
  </si>
  <si>
    <t>y2011</t>
  </si>
  <si>
    <t>y2089</t>
  </si>
  <si>
    <t>y2021</t>
  </si>
  <si>
    <t>y2102</t>
  </si>
  <si>
    <t>y2051</t>
  </si>
  <si>
    <t>y2007</t>
  </si>
  <si>
    <t>y2107</t>
  </si>
  <si>
    <t>y2014</t>
  </si>
  <si>
    <t>y2052</t>
  </si>
  <si>
    <t>y2022</t>
  </si>
  <si>
    <t>y2006</t>
  </si>
  <si>
    <t>y2066</t>
  </si>
  <si>
    <t>y2113</t>
  </si>
  <si>
    <t>y2033</t>
  </si>
  <si>
    <t>y2043</t>
  </si>
  <si>
    <t>龙井德新</t>
  </si>
  <si>
    <t>y2308</t>
  </si>
  <si>
    <t>y2285</t>
  </si>
  <si>
    <t>y2286</t>
  </si>
  <si>
    <t>y2257</t>
  </si>
  <si>
    <t>y2251</t>
  </si>
  <si>
    <t>y2311</t>
  </si>
  <si>
    <t>y2230</t>
  </si>
  <si>
    <t>y2229</t>
  </si>
  <si>
    <t>y2259</t>
  </si>
  <si>
    <t>y2306</t>
  </si>
  <si>
    <t>y2265</t>
  </si>
  <si>
    <t>y2255</t>
  </si>
  <si>
    <t>y2249</t>
  </si>
  <si>
    <t>y2236</t>
  </si>
  <si>
    <t>y2297</t>
  </si>
  <si>
    <t>y2288</t>
  </si>
  <si>
    <t>y2276</t>
  </si>
  <si>
    <t>y2267</t>
  </si>
  <si>
    <t>y2269</t>
  </si>
  <si>
    <t>y2284</t>
  </si>
  <si>
    <t>y2216</t>
  </si>
  <si>
    <t>y2237</t>
  </si>
  <si>
    <t>y2208</t>
  </si>
  <si>
    <t>y2228</t>
  </si>
  <si>
    <t>y2258</t>
  </si>
  <si>
    <t>y2252</t>
  </si>
  <si>
    <t>y2219</t>
  </si>
  <si>
    <t>y2307</t>
  </si>
  <si>
    <t>y2245</t>
  </si>
  <si>
    <t>y2243</t>
  </si>
  <si>
    <t>y2212</t>
  </si>
  <si>
    <t>y2295</t>
  </si>
  <si>
    <t>y2204</t>
  </si>
  <si>
    <t>y2242</t>
  </si>
  <si>
    <t>y2211</t>
  </si>
  <si>
    <t>y2291</t>
  </si>
  <si>
    <t>y2278</t>
  </si>
  <si>
    <t>y2268</t>
  </si>
  <si>
    <t>y2270</t>
  </si>
  <si>
    <t>y2248</t>
  </si>
  <si>
    <t>y2262</t>
  </si>
  <si>
    <t>y2298</t>
  </si>
  <si>
    <t>y2241</t>
  </si>
  <si>
    <t>y2264</t>
  </si>
  <si>
    <t>y2282</t>
  </si>
  <si>
    <t>y2253</t>
  </si>
  <si>
    <t>y2263</t>
  </si>
  <si>
    <t>y2277</t>
  </si>
  <si>
    <t>y2296</t>
  </si>
  <si>
    <t>y2226</t>
  </si>
  <si>
    <t>y2303</t>
  </si>
  <si>
    <t>y2290</t>
  </si>
  <si>
    <t>y2215</t>
  </si>
  <si>
    <t>y2279</t>
  </si>
  <si>
    <t>y2299</t>
  </si>
  <si>
    <t>y2206</t>
  </si>
  <si>
    <t>y2280</t>
  </si>
  <si>
    <t>y2201</t>
  </si>
  <si>
    <t>y2260</t>
  </si>
  <si>
    <t>y2234</t>
  </si>
  <si>
    <t>y2273</t>
  </si>
  <si>
    <t>y2310</t>
  </si>
  <si>
    <t>y2214</t>
  </si>
  <si>
    <t>y2232</t>
  </si>
  <si>
    <t>y2247</t>
  </si>
  <si>
    <t>y2281</t>
  </si>
  <si>
    <t>y2210</t>
  </si>
  <si>
    <t>y2304</t>
  </si>
  <si>
    <t>y2235</t>
  </si>
  <si>
    <t>y2305</t>
  </si>
  <si>
    <t>y2218</t>
  </si>
  <si>
    <t>y2294</t>
  </si>
  <si>
    <t>y2275</t>
  </si>
  <si>
    <t>y2221</t>
  </si>
  <si>
    <t>y2271</t>
  </si>
  <si>
    <t>y2223</t>
  </si>
  <si>
    <t>y2240</t>
  </si>
  <si>
    <t>y2254</t>
  </si>
  <si>
    <t>y2261</t>
  </si>
  <si>
    <t>y2250</t>
  </si>
  <si>
    <t>y2312</t>
  </si>
  <si>
    <t>y2227</t>
  </si>
  <si>
    <t>y2256</t>
  </si>
  <si>
    <t>y2207</t>
  </si>
  <si>
    <t>y2274</t>
  </si>
  <si>
    <t>y2301</t>
  </si>
  <si>
    <t>y2203</t>
  </si>
  <si>
    <t>y2239</t>
  </si>
  <si>
    <t>y2225</t>
  </si>
  <si>
    <t>y2289</t>
  </si>
  <si>
    <t>y2314</t>
  </si>
  <si>
    <t>y2287</t>
  </si>
  <si>
    <t>延边州站</t>
  </si>
  <si>
    <t>y2466</t>
  </si>
  <si>
    <t>y2440</t>
  </si>
  <si>
    <t>y2441</t>
  </si>
  <si>
    <t>y2480</t>
  </si>
  <si>
    <t>y2508</t>
  </si>
  <si>
    <t>y2485</t>
  </si>
  <si>
    <t>y2435</t>
  </si>
  <si>
    <t>y2501</t>
  </si>
  <si>
    <t>y2487</t>
  </si>
  <si>
    <t>y2499</t>
  </si>
  <si>
    <t>y2453</t>
  </si>
  <si>
    <t>y2413</t>
  </si>
  <si>
    <t>y2464</t>
  </si>
  <si>
    <t>y2448</t>
  </si>
  <si>
    <t>y2471</t>
  </si>
  <si>
    <t>y2406</t>
  </si>
  <si>
    <t>y2477</t>
  </si>
  <si>
    <t>y2434</t>
  </si>
  <si>
    <t>y2426</t>
  </si>
  <si>
    <t>y2417</t>
  </si>
  <si>
    <t>y2504</t>
  </si>
  <si>
    <t>y2514</t>
  </si>
  <si>
    <t>y2486</t>
  </si>
  <si>
    <t>y2467</t>
  </si>
  <si>
    <t>y2494</t>
  </si>
  <si>
    <t>y2479</t>
  </si>
  <si>
    <t>y2473</t>
  </si>
  <si>
    <t>y2492</t>
  </si>
  <si>
    <t>y2429</t>
  </si>
  <si>
    <t>y2484</t>
  </si>
  <si>
    <t>y2410</t>
  </si>
  <si>
    <t>y2509</t>
  </si>
  <si>
    <t>y2461</t>
  </si>
  <si>
    <t>y2443</t>
  </si>
  <si>
    <t>y2475</t>
  </si>
  <si>
    <t>y2503</t>
  </si>
  <si>
    <t>y2405</t>
  </si>
  <si>
    <t>y2511</t>
  </si>
  <si>
    <t>y2428</t>
  </si>
  <si>
    <t>y2431</t>
  </si>
  <si>
    <t>y2500</t>
  </si>
  <si>
    <t>y2512</t>
  </si>
  <si>
    <t>y2447</t>
  </si>
  <si>
    <t>y2474</t>
  </si>
  <si>
    <t>y2424</t>
  </si>
  <si>
    <t>y2433</t>
  </si>
  <si>
    <t>y2407</t>
  </si>
  <si>
    <t>y2493</t>
  </si>
  <si>
    <t>y2436</t>
  </si>
  <si>
    <t>y2478</t>
  </si>
  <si>
    <t>y2491</t>
  </si>
  <si>
    <t>y2442</t>
  </si>
  <si>
    <t>y2432</t>
  </si>
  <si>
    <t>y2506</t>
  </si>
  <si>
    <t>y2513</t>
  </si>
  <si>
    <t>y2490</t>
  </si>
  <si>
    <t>y2452</t>
  </si>
  <si>
    <t>y2462</t>
  </si>
  <si>
    <t>y2449</t>
  </si>
  <si>
    <t>y2497</t>
  </si>
  <si>
    <t>y2411</t>
  </si>
  <si>
    <t>y2451</t>
  </si>
  <si>
    <t>y2445</t>
  </si>
  <si>
    <t>y2505</t>
  </si>
  <si>
    <t>y2437</t>
  </si>
  <si>
    <t>y2419</t>
  </si>
  <si>
    <t>y2408</t>
  </si>
  <si>
    <t>y2418</t>
  </si>
  <si>
    <t>y2495</t>
  </si>
  <si>
    <t>y2422</t>
  </si>
  <si>
    <t>y2401</t>
  </si>
  <si>
    <t>y2498</t>
  </si>
  <si>
    <t>y2465</t>
  </si>
  <si>
    <t>y2458</t>
  </si>
  <si>
    <t>y2482</t>
  </si>
  <si>
    <t>y2450</t>
  </si>
  <si>
    <t>y2463</t>
  </si>
  <si>
    <t>y2438</t>
  </si>
  <si>
    <t>y2416</t>
  </si>
  <si>
    <t>y2472</t>
  </si>
  <si>
    <t>y2489</t>
  </si>
  <si>
    <t>y2425</t>
  </si>
  <si>
    <t>y2455</t>
  </si>
  <si>
    <t>y2454</t>
  </si>
  <si>
    <t>y2457</t>
  </si>
  <si>
    <t>y2423</t>
  </si>
  <si>
    <t>y2402</t>
  </si>
  <si>
    <t>y2460</t>
  </si>
  <si>
    <t>y2430</t>
  </si>
  <si>
    <t>y2427</t>
  </si>
  <si>
    <t>y2459</t>
  </si>
  <si>
    <t>y2481</t>
  </si>
  <si>
    <t>y2609</t>
  </si>
  <si>
    <t>y2681</t>
  </si>
  <si>
    <t>y2607</t>
  </si>
  <si>
    <t>y2679</t>
  </si>
  <si>
    <t>y2650</t>
  </si>
  <si>
    <t>y2614</t>
  </si>
  <si>
    <t>y2629</t>
  </si>
  <si>
    <t>y2655</t>
  </si>
  <si>
    <t>y2639</t>
  </si>
  <si>
    <t>y2665</t>
  </si>
  <si>
    <t>y2602</t>
  </si>
  <si>
    <t>y2628</t>
  </si>
  <si>
    <t>y2622</t>
  </si>
  <si>
    <t>y2680</t>
  </si>
  <si>
    <t>y2611</t>
  </si>
  <si>
    <t>y2659</t>
  </si>
  <si>
    <t>y2667</t>
  </si>
  <si>
    <t>y2627</t>
  </si>
  <si>
    <t>y2676</t>
  </si>
  <si>
    <t>y2634</t>
  </si>
  <si>
    <t>y2649</t>
  </si>
  <si>
    <t>y2710</t>
  </si>
  <si>
    <t>y2696</t>
  </si>
  <si>
    <t>y2642</t>
  </si>
  <si>
    <t>y2654</t>
  </si>
  <si>
    <t>y2686</t>
  </si>
  <si>
    <t>y2709</t>
  </si>
  <si>
    <t>y2632</t>
  </si>
  <si>
    <t>y2683</t>
  </si>
  <si>
    <t>y2617</t>
  </si>
  <si>
    <t>y2711</t>
  </si>
  <si>
    <t>y2684</t>
  </si>
  <si>
    <t>y2707</t>
  </si>
  <si>
    <t>y2644</t>
  </si>
  <si>
    <t>y2616</t>
  </si>
  <si>
    <t>y2624</t>
  </si>
  <si>
    <t>y2630</t>
  </si>
  <si>
    <t>y2701</t>
  </si>
  <si>
    <t>y2688</t>
  </si>
  <si>
    <t>y2702</t>
  </si>
  <si>
    <t>y2623</t>
  </si>
  <si>
    <t>y2608</t>
  </si>
  <si>
    <t>y2713</t>
  </si>
  <si>
    <t>y2706</t>
  </si>
  <si>
    <t>y2612</t>
  </si>
  <si>
    <t>y2646</t>
  </si>
  <si>
    <t>y2703</t>
  </si>
  <si>
    <t>y2636</t>
  </si>
  <si>
    <t>y2670</t>
  </si>
  <si>
    <t>y2695</t>
  </si>
  <si>
    <t>y2661</t>
  </si>
  <si>
    <t>y2691</t>
  </si>
  <si>
    <t>y2652</t>
  </si>
  <si>
    <t>y2671</t>
  </si>
  <si>
    <t>y2685</t>
  </si>
  <si>
    <t>y2651</t>
  </si>
  <si>
    <t>y2658</t>
  </si>
  <si>
    <t>y2675</t>
  </si>
  <si>
    <t>y2657</t>
  </si>
  <si>
    <t>y2660</t>
  </si>
  <si>
    <t>y2663</t>
  </si>
  <si>
    <t>y2641</t>
  </si>
  <si>
    <t>y2678</t>
  </si>
  <si>
    <t>吉林院   玉米所</t>
  </si>
  <si>
    <t>农大   科茂</t>
  </si>
  <si>
    <t>稷侬</t>
  </si>
  <si>
    <t>省院</t>
  </si>
  <si>
    <t>长春院</t>
  </si>
  <si>
    <t>王义</t>
  </si>
  <si>
    <t>y2619</t>
  </si>
  <si>
    <t>y2633</t>
  </si>
  <si>
    <t>y2637</t>
  </si>
  <si>
    <t>y2672</t>
  </si>
  <si>
    <t>y2673</t>
  </si>
  <si>
    <t>y2625</t>
  </si>
  <si>
    <t>y2697</t>
  </si>
  <si>
    <t>y2704</t>
  </si>
  <si>
    <t>y2687</t>
  </si>
  <si>
    <t>y2643</t>
  </si>
  <si>
    <t>y2677</t>
  </si>
  <si>
    <t>y2604</t>
  </si>
  <si>
    <t>y2635</t>
  </si>
  <si>
    <t>y2674</t>
  </si>
  <si>
    <t>y2662</t>
  </si>
  <si>
    <t>y2601</t>
  </si>
  <si>
    <t>y2620</t>
  </si>
  <si>
    <t>y2603</t>
  </si>
  <si>
    <t>y2610</t>
  </si>
  <si>
    <t>y2638</t>
  </si>
  <si>
    <t>y2640</t>
  </si>
  <si>
    <t>y2699</t>
  </si>
  <si>
    <t>y2645</t>
  </si>
  <si>
    <t>y2714</t>
  </si>
  <si>
    <t>y2648</t>
  </si>
  <si>
    <t>y2666</t>
  </si>
  <si>
    <t>y2656</t>
  </si>
  <si>
    <t>y2647</t>
  </si>
  <si>
    <t>y2692</t>
  </si>
  <si>
    <t>y2848</t>
  </si>
  <si>
    <t>y2872</t>
  </si>
  <si>
    <t>y2837</t>
  </si>
  <si>
    <t>y2857</t>
  </si>
  <si>
    <t>y2850</t>
  </si>
  <si>
    <t>y2818</t>
  </si>
  <si>
    <t>y2841</t>
  </si>
  <si>
    <t>y2878</t>
  </si>
  <si>
    <t>y2902</t>
  </si>
  <si>
    <t>y2911</t>
  </si>
  <si>
    <t>y2887</t>
  </si>
  <si>
    <t>y2840</t>
  </si>
  <si>
    <t>y2876</t>
  </si>
  <si>
    <t>y2906</t>
  </si>
  <si>
    <t>y2824</t>
  </si>
  <si>
    <t>y2864</t>
  </si>
  <si>
    <t>y2843</t>
  </si>
  <si>
    <t>y2863</t>
  </si>
  <si>
    <t>y2849</t>
  </si>
  <si>
    <t>y2809</t>
  </si>
  <si>
    <t>y2892</t>
  </si>
  <si>
    <t>y2891</t>
  </si>
  <si>
    <t>y2894</t>
  </si>
  <si>
    <t>y2897</t>
  </si>
  <si>
    <t>y2851</t>
  </si>
  <si>
    <t>y2844</t>
  </si>
  <si>
    <t>y2853</t>
  </si>
  <si>
    <t>y2900</t>
  </si>
  <si>
    <t>y2842</t>
  </si>
  <si>
    <t>y2895</t>
  </si>
  <si>
    <t>y2845</t>
  </si>
  <si>
    <t>y2828</t>
  </si>
  <si>
    <t>y2907</t>
  </si>
  <si>
    <t>y2879</t>
  </si>
  <si>
    <t>y2912</t>
  </si>
  <si>
    <t>y2814</t>
  </si>
  <si>
    <t>y2839</t>
  </si>
  <si>
    <t>y2903</t>
  </si>
  <si>
    <t>y2838</t>
  </si>
  <si>
    <t>y2854</t>
  </si>
  <si>
    <t>y2889</t>
  </si>
  <si>
    <t>y2813</t>
  </si>
  <si>
    <t>y2827</t>
  </si>
  <si>
    <t>y2801</t>
  </si>
  <si>
    <t>y2871</t>
  </si>
  <si>
    <t>y2830</t>
  </si>
  <si>
    <t>y2877</t>
  </si>
  <si>
    <t>y2860</t>
  </si>
  <si>
    <t>y2904</t>
  </si>
  <si>
    <t>y2822</t>
  </si>
  <si>
    <t>y2888</t>
  </si>
  <si>
    <t>y2908</t>
  </si>
  <si>
    <t>y2805</t>
  </si>
  <si>
    <t>y2847</t>
  </si>
  <si>
    <t>y2826</t>
  </si>
  <si>
    <t>y2870</t>
  </si>
  <si>
    <t>y2834</t>
  </si>
  <si>
    <t>y2862</t>
  </si>
  <si>
    <t>y2803</t>
  </si>
  <si>
    <t>y2867</t>
  </si>
  <si>
    <t>y2806</t>
  </si>
  <si>
    <t>y2905</t>
  </si>
  <si>
    <t>y2804</t>
  </si>
  <si>
    <t>y2825</t>
  </si>
  <si>
    <t>y2909</t>
  </si>
  <si>
    <t>y2901</t>
  </si>
  <si>
    <t>y2832</t>
  </si>
  <si>
    <t>y2868</t>
  </si>
  <si>
    <t>y2819</t>
  </si>
  <si>
    <t>y2821</t>
  </si>
  <si>
    <t>y2899</t>
  </si>
  <si>
    <t>y2831</t>
  </si>
  <si>
    <t>y2886</t>
  </si>
  <si>
    <t>y2823</t>
  </si>
  <si>
    <t>y2817</t>
  </si>
  <si>
    <t>y2880</t>
  </si>
  <si>
    <t>y2810</t>
  </si>
  <si>
    <t>y2869</t>
  </si>
  <si>
    <t>y2859</t>
  </si>
  <si>
    <t>y2884</t>
  </si>
  <si>
    <t>y2829</t>
  </si>
  <si>
    <t>y2820</t>
  </si>
  <si>
    <t>y2852</t>
  </si>
  <si>
    <t>y2914</t>
  </si>
  <si>
    <t>y2811</t>
  </si>
  <si>
    <t>y2815</t>
  </si>
  <si>
    <t>y2883</t>
  </si>
  <si>
    <t>y2861</t>
  </si>
  <si>
    <t>y2855</t>
  </si>
  <si>
    <t>y2808</t>
  </si>
  <si>
    <t>y2873</t>
  </si>
  <si>
    <t>y2865</t>
  </si>
  <si>
    <t>省院</t>
  </si>
  <si>
    <t>y4009</t>
  </si>
  <si>
    <t>y4031</t>
  </si>
  <si>
    <t>y4081</t>
  </si>
  <si>
    <t>y4015</t>
  </si>
  <si>
    <t>y4099</t>
  </si>
  <si>
    <t>y4021</t>
  </si>
  <si>
    <t>y4063</t>
  </si>
  <si>
    <t>y4097</t>
  </si>
  <si>
    <t>y4113</t>
  </si>
  <si>
    <t>y4034</t>
  </si>
  <si>
    <t>y4073</t>
  </si>
  <si>
    <t>y4121</t>
  </si>
  <si>
    <t>y4086</t>
  </si>
  <si>
    <t>y4040</t>
  </si>
  <si>
    <t>y4016</t>
  </si>
  <si>
    <t>y4116</t>
  </si>
  <si>
    <t>y4111</t>
  </si>
  <si>
    <t>y4117</t>
  </si>
  <si>
    <t>y4074</t>
  </si>
  <si>
    <t>y4029</t>
  </si>
  <si>
    <t>y4039</t>
  </si>
  <si>
    <t>y4042</t>
  </si>
  <si>
    <t>y4107</t>
  </si>
  <si>
    <t>y4058</t>
  </si>
  <si>
    <t>y4068</t>
  </si>
  <si>
    <t>y4025</t>
  </si>
  <si>
    <t>y4090</t>
  </si>
  <si>
    <t>y4098</t>
  </si>
  <si>
    <t>y4076</t>
  </si>
  <si>
    <t>y4022</t>
  </si>
  <si>
    <t>y4032</t>
  </si>
  <si>
    <t>y4105</t>
  </si>
  <si>
    <t>y4067</t>
  </si>
  <si>
    <t>y4060</t>
  </si>
  <si>
    <t>y4069</t>
  </si>
  <si>
    <t>y4127</t>
  </si>
  <si>
    <t>y4005</t>
  </si>
  <si>
    <t>y4066</t>
  </si>
  <si>
    <t>y4002</t>
  </si>
  <si>
    <t>y4048</t>
  </si>
  <si>
    <t>y4110</t>
  </si>
  <si>
    <t>y4036</t>
  </si>
  <si>
    <t>y4055</t>
  </si>
  <si>
    <t>y4019</t>
  </si>
  <si>
    <t>y4091</t>
  </si>
  <si>
    <t>y4020</t>
  </si>
  <si>
    <t>y4012</t>
  </si>
  <si>
    <t>y4003</t>
  </si>
  <si>
    <t>y4083</t>
  </si>
  <si>
    <t>y4118</t>
  </si>
  <si>
    <t>y4104</t>
  </si>
  <si>
    <t>y4028</t>
  </si>
  <si>
    <t>y4054</t>
  </si>
  <si>
    <t>y4023</t>
  </si>
  <si>
    <t>y4030</t>
  </si>
  <si>
    <t>y4126</t>
  </si>
  <si>
    <t>y4010</t>
  </si>
  <si>
    <t>y4124</t>
  </si>
  <si>
    <t>y4051</t>
  </si>
  <si>
    <t>y4044</t>
  </si>
  <si>
    <t>y4122</t>
  </si>
  <si>
    <t>y4094</t>
  </si>
  <si>
    <t>y4043</t>
  </si>
  <si>
    <t>y4096</t>
  </si>
  <si>
    <t>y4085</t>
  </si>
  <si>
    <t>y4101</t>
  </si>
  <si>
    <t>y4052</t>
  </si>
  <si>
    <t>y4093</t>
  </si>
  <si>
    <t>y4053</t>
  </si>
  <si>
    <t>y4017</t>
  </si>
  <si>
    <t>y4071</t>
  </si>
  <si>
    <t>y4062</t>
  </si>
  <si>
    <t>y4026</t>
  </si>
  <si>
    <t>y4109</t>
  </si>
  <si>
    <t>y4049</t>
  </si>
  <si>
    <t>y4080</t>
  </si>
  <si>
    <t>y4115</t>
  </si>
  <si>
    <t>y4089</t>
  </si>
  <si>
    <t>y4050</t>
  </si>
  <si>
    <t>y4027</t>
  </si>
  <si>
    <t>y4013</t>
  </si>
  <si>
    <t>y4056</t>
  </si>
  <si>
    <t>y4061</t>
  </si>
  <si>
    <t>y4064</t>
  </si>
  <si>
    <t>y4120</t>
  </si>
  <si>
    <t>y4070</t>
  </si>
  <si>
    <t>y4102</t>
  </si>
  <si>
    <t>y4045</t>
  </si>
  <si>
    <t>y4008</t>
  </si>
  <si>
    <t>y4123</t>
  </si>
  <si>
    <t>y4007</t>
  </si>
  <si>
    <t>y4047</t>
  </si>
  <si>
    <t>y4095</t>
  </si>
  <si>
    <t>y4078</t>
  </si>
  <si>
    <t>y4114</t>
  </si>
  <si>
    <t>y4046</t>
  </si>
  <si>
    <t>y4035</t>
  </si>
  <si>
    <t>y4075</t>
  </si>
  <si>
    <t>y4088</t>
  </si>
  <si>
    <t>y4004</t>
  </si>
  <si>
    <t>y4033</t>
  </si>
  <si>
    <t>y4059</t>
  </si>
  <si>
    <t>y4057</t>
  </si>
  <si>
    <t>y4125</t>
  </si>
  <si>
    <t>y4103</t>
  </si>
  <si>
    <t>y4014</t>
  </si>
  <si>
    <t>y4262</t>
  </si>
  <si>
    <t>y4268</t>
  </si>
  <si>
    <t>y4245</t>
  </si>
  <si>
    <t>y4227</t>
  </si>
  <si>
    <t>y4238</t>
  </si>
  <si>
    <t>y4216</t>
  </si>
  <si>
    <t>y4327</t>
  </si>
  <si>
    <t>y4300</t>
  </si>
  <si>
    <t>y4318</t>
  </si>
  <si>
    <t>y4223</t>
  </si>
  <si>
    <t>y4322</t>
  </si>
  <si>
    <t>y4309</t>
  </si>
  <si>
    <t>y4303</t>
  </si>
  <si>
    <t>y4251</t>
  </si>
  <si>
    <t>y4222</t>
  </si>
  <si>
    <t>y4256</t>
  </si>
  <si>
    <t>y4293</t>
  </si>
  <si>
    <t>y4296</t>
  </si>
  <si>
    <t>y4298</t>
  </si>
  <si>
    <t>y4235</t>
  </si>
  <si>
    <t>y4323</t>
  </si>
  <si>
    <t>y4232</t>
  </si>
  <si>
    <t>y4246</t>
  </si>
  <si>
    <t>y4313</t>
  </si>
  <si>
    <t>y4321</t>
  </si>
  <si>
    <t>y4247</t>
  </si>
  <si>
    <t>y4269</t>
  </si>
  <si>
    <t>y4250</t>
  </si>
  <si>
    <t>y4213</t>
  </si>
  <si>
    <t>y4259</t>
  </si>
  <si>
    <t>y4237</t>
  </si>
  <si>
    <t>y4221</t>
  </si>
  <si>
    <t>y4295</t>
  </si>
  <si>
    <t>y4278</t>
  </si>
  <si>
    <t>y4208</t>
  </si>
  <si>
    <t>y4307</t>
  </si>
  <si>
    <t>y4252</t>
  </si>
  <si>
    <t>y4212</t>
  </si>
  <si>
    <t>y4257</t>
  </si>
  <si>
    <t>y4284</t>
  </si>
  <si>
    <t>y4324</t>
  </si>
  <si>
    <t>y4317</t>
  </si>
  <si>
    <t>y4265</t>
  </si>
  <si>
    <t>y4253</t>
  </si>
  <si>
    <t>y4271</t>
  </si>
  <si>
    <t>y4285</t>
  </si>
  <si>
    <t>y4217</t>
  </si>
  <si>
    <t>y4282</t>
  </si>
  <si>
    <t>y4286</t>
  </si>
  <si>
    <t>y4276</t>
  </si>
  <si>
    <t>y4283</t>
  </si>
  <si>
    <t>y4306</t>
  </si>
  <si>
    <t>y4301</t>
  </si>
  <si>
    <t>y4241</t>
  </si>
  <si>
    <t>y4302</t>
  </si>
  <si>
    <t>y4272</t>
  </si>
  <si>
    <t>y4226</t>
  </si>
  <si>
    <t>y4294</t>
  </si>
  <si>
    <t>y4201</t>
  </si>
  <si>
    <t>y4312</t>
  </si>
  <si>
    <t>y4209</t>
  </si>
  <si>
    <t>y4311</t>
  </si>
  <si>
    <t>y4267</t>
  </si>
  <si>
    <t>y4239</t>
  </si>
  <si>
    <t>y4230</t>
  </si>
  <si>
    <t>y4310</t>
  </si>
  <si>
    <t>y4240</t>
  </si>
  <si>
    <t>y4305</t>
  </si>
  <si>
    <t>y4270</t>
  </si>
  <si>
    <t>y4297</t>
  </si>
  <si>
    <t>y4279</t>
  </si>
  <si>
    <t>y4205</t>
  </si>
  <si>
    <t>y4299</t>
  </si>
  <si>
    <t>y4225</t>
  </si>
  <si>
    <t>y4281</t>
  </si>
  <si>
    <t>y4203</t>
  </si>
  <si>
    <t>y4316</t>
  </si>
  <si>
    <t>y4249</t>
  </si>
  <si>
    <t>y4263</t>
  </si>
  <si>
    <t>y4231</t>
  </si>
  <si>
    <t>y4315</t>
  </si>
  <si>
    <t>y4207</t>
  </si>
  <si>
    <t>y4206</t>
  </si>
  <si>
    <t>y4277</t>
  </si>
  <si>
    <t>y4287</t>
  </si>
  <si>
    <t>y4242</t>
  </si>
  <si>
    <t>y4273</t>
  </si>
  <si>
    <t>y4264</t>
  </si>
  <si>
    <t>y4308</t>
  </si>
  <si>
    <t>y4261</t>
  </si>
  <si>
    <t>y4255</t>
  </si>
  <si>
    <t>y4229</t>
  </si>
  <si>
    <t>y4220</t>
  </si>
  <si>
    <t>y4290</t>
  </si>
  <si>
    <t>y4260</t>
  </si>
  <si>
    <t>y4248</t>
  </si>
  <si>
    <t>y4228</t>
  </si>
  <si>
    <t>y4236</t>
  </si>
  <si>
    <t>y4275</t>
  </si>
  <si>
    <t>y4211</t>
  </si>
  <si>
    <t>y4214</t>
  </si>
  <si>
    <t>y4254</t>
  </si>
  <si>
    <t>y4234</t>
  </si>
  <si>
    <t>y4274</t>
  </si>
  <si>
    <t>y4244</t>
  </si>
  <si>
    <t>y4219</t>
  </si>
  <si>
    <t>白城院</t>
  </si>
  <si>
    <t>y4630</t>
  </si>
  <si>
    <t>y4672</t>
  </si>
  <si>
    <t>y4685</t>
  </si>
  <si>
    <t>y4687</t>
  </si>
  <si>
    <t>y4719</t>
  </si>
  <si>
    <t>y4699</t>
  </si>
  <si>
    <t>y4695</t>
  </si>
  <si>
    <t>y4611</t>
  </si>
  <si>
    <t>y4710</t>
  </si>
  <si>
    <t>蛟河       白石山</t>
  </si>
  <si>
    <t>白山        河口</t>
  </si>
  <si>
    <t>延边        院</t>
  </si>
  <si>
    <t>吉林    院</t>
  </si>
  <si>
    <t>白山   临江</t>
  </si>
  <si>
    <t>敦化   新源</t>
  </si>
  <si>
    <t>延边   院</t>
  </si>
  <si>
    <t>农大    科茂</t>
  </si>
  <si>
    <t>y4624</t>
  </si>
  <si>
    <t>y4705</t>
  </si>
  <si>
    <t>y4669</t>
  </si>
  <si>
    <t>y4633</t>
  </si>
  <si>
    <t>y4646</t>
  </si>
  <si>
    <t>y4683</t>
  </si>
  <si>
    <t>y4688</t>
  </si>
  <si>
    <t>y4653</t>
  </si>
  <si>
    <t>y4704</t>
  </si>
  <si>
    <t>y4671</t>
  </si>
  <si>
    <t>y4706</t>
  </si>
  <si>
    <t>y4659</t>
  </si>
  <si>
    <t>y4661</t>
  </si>
  <si>
    <t>y4718</t>
  </si>
  <si>
    <t>y4686</t>
  </si>
  <si>
    <t>y4679</t>
  </si>
  <si>
    <t>y4701</t>
  </si>
  <si>
    <t>y4715</t>
  </si>
  <si>
    <t>y4725</t>
  </si>
  <si>
    <t>y4602</t>
  </si>
  <si>
    <t>y4627</t>
  </si>
  <si>
    <t>y4716</t>
  </si>
  <si>
    <t>y4724</t>
  </si>
  <si>
    <t>y4625</t>
  </si>
  <si>
    <t>y4647</t>
  </si>
  <si>
    <t>y4636</t>
  </si>
  <si>
    <t>y4689</t>
  </si>
  <si>
    <t>y4621</t>
  </si>
  <si>
    <t>y4673</t>
  </si>
  <si>
    <t>y4714</t>
  </si>
  <si>
    <t>y4651</t>
  </si>
  <si>
    <t>y4700</t>
  </si>
  <si>
    <t>y4713</t>
  </si>
  <si>
    <t>y4657</t>
  </si>
  <si>
    <t>y4711</t>
  </si>
  <si>
    <t>y4698</t>
  </si>
  <si>
    <t>y4682</t>
  </si>
  <si>
    <t>y4644</t>
  </si>
  <si>
    <t>y4618</t>
  </si>
  <si>
    <t>y4631</t>
  </si>
  <si>
    <t>y4604</t>
  </si>
  <si>
    <t>y4690</t>
  </si>
  <si>
    <t>y4643</t>
  </si>
  <si>
    <t>y4632</t>
  </si>
  <si>
    <t>y4610</t>
  </si>
  <si>
    <t>y4681</t>
  </si>
  <si>
    <t>y4693</t>
  </si>
  <si>
    <t>y4720</t>
  </si>
  <si>
    <t>y4614</t>
  </si>
  <si>
    <t>y4678</t>
  </si>
  <si>
    <t>y4697</t>
  </si>
  <si>
    <t>y4717</t>
  </si>
  <si>
    <t>y4660</t>
  </si>
  <si>
    <t>y4601</t>
  </si>
  <si>
    <t>y4623</t>
  </si>
  <si>
    <t>y4649</t>
  </si>
  <si>
    <t>y4709</t>
  </si>
  <si>
    <t>y4645</t>
  </si>
  <si>
    <t>y4727</t>
  </si>
  <si>
    <t>y4694</t>
  </si>
  <si>
    <t>y4663</t>
  </si>
  <si>
    <t>y4662</t>
  </si>
  <si>
    <t>y4722</t>
  </si>
  <si>
    <t>y4708</t>
  </si>
  <si>
    <t>y4655</t>
  </si>
  <si>
    <t>y4622</t>
  </si>
  <si>
    <t>y4638</t>
  </si>
  <si>
    <t>y4658</t>
  </si>
  <si>
    <t>y4652</t>
  </si>
  <si>
    <t>y4603</t>
  </si>
  <si>
    <t>y4702</t>
  </si>
  <si>
    <t>y4666</t>
  </si>
  <si>
    <t>y4648</t>
  </si>
  <si>
    <t>y4629</t>
  </si>
  <si>
    <t>y4619</t>
  </si>
  <si>
    <t>y4640</t>
  </si>
  <si>
    <t>y4608</t>
  </si>
  <si>
    <t>y4612</t>
  </si>
  <si>
    <t>y4642</t>
  </si>
  <si>
    <t>y4680</t>
  </si>
  <si>
    <t>y4670</t>
  </si>
  <si>
    <t>y4692</t>
  </si>
  <si>
    <t>y4650</t>
  </si>
  <si>
    <t>y4616</t>
  </si>
  <si>
    <t>y4712</t>
  </si>
  <si>
    <t>y4676</t>
  </si>
  <si>
    <t>y4628</t>
  </si>
  <si>
    <t>y4617</t>
  </si>
  <si>
    <t>y4723</t>
  </si>
  <si>
    <t>y4654</t>
  </si>
  <si>
    <t>y4639</t>
  </si>
  <si>
    <t>y4707</t>
  </si>
  <si>
    <t>y4609</t>
  </si>
  <si>
    <t>y4607</t>
  </si>
  <si>
    <t>y4605</t>
  </si>
  <si>
    <t>y4606</t>
  </si>
  <si>
    <t>y4641</t>
  </si>
  <si>
    <t>农大科茂</t>
  </si>
  <si>
    <t>y4896</t>
  </si>
  <si>
    <t>y4900</t>
  </si>
  <si>
    <t>y4884</t>
  </si>
  <si>
    <t>y4861</t>
  </si>
  <si>
    <t>y4878</t>
  </si>
  <si>
    <t>y4840</t>
  </si>
  <si>
    <t>y4830</t>
  </si>
  <si>
    <t>y4874</t>
  </si>
  <si>
    <t>y4883</t>
  </si>
  <si>
    <t>y4926</t>
  </si>
  <si>
    <t>y4847</t>
  </si>
  <si>
    <t>y4829</t>
  </si>
  <si>
    <t>y4885</t>
  </si>
  <si>
    <t>y4821</t>
  </si>
  <si>
    <t>y4811</t>
  </si>
  <si>
    <t>y4873</t>
  </si>
  <si>
    <t>y4812</t>
  </si>
  <si>
    <t>y4809</t>
  </si>
  <si>
    <t>y4813</t>
  </si>
  <si>
    <t>y4914</t>
  </si>
  <si>
    <t>y4865</t>
  </si>
  <si>
    <t>y4860</t>
  </si>
  <si>
    <t>y4831</t>
  </si>
  <si>
    <t>y4859</t>
  </si>
  <si>
    <t>y4815</t>
  </si>
  <si>
    <t>y4889</t>
  </si>
  <si>
    <t>y4886</t>
  </si>
  <si>
    <t>y4876</t>
  </si>
  <si>
    <t>y4872</t>
  </si>
  <si>
    <t>y4806</t>
  </si>
  <si>
    <t>y4803</t>
  </si>
  <si>
    <t>y4912</t>
  </si>
  <si>
    <t>y4868</t>
  </si>
  <si>
    <t>y4918</t>
  </si>
  <si>
    <t>y4919</t>
  </si>
  <si>
    <t>y4820</t>
  </si>
  <si>
    <t>y4834</t>
  </si>
  <si>
    <t>y4881</t>
  </si>
  <si>
    <t>y4836</t>
  </si>
  <si>
    <t>y4897</t>
  </si>
  <si>
    <t>y4832</t>
  </si>
  <si>
    <t>y4923</t>
  </si>
  <si>
    <t>y4869</t>
  </si>
  <si>
    <t>y4895</t>
  </si>
  <si>
    <t>y4901</t>
  </si>
  <si>
    <t>y4893</t>
  </si>
  <si>
    <t>y4846</t>
  </si>
  <si>
    <t>y4905</t>
  </si>
  <si>
    <t>y4850</t>
  </si>
  <si>
    <t>y4804</t>
  </si>
  <si>
    <t>y4924</t>
  </si>
  <si>
    <t>y4879</t>
  </si>
  <si>
    <t>y4851</t>
  </si>
  <si>
    <t>y4915</t>
  </si>
  <si>
    <t>y4864</t>
  </si>
  <si>
    <t>y4904</t>
  </si>
  <si>
    <t>y4843</t>
  </si>
  <si>
    <t>y4909</t>
  </si>
  <si>
    <t>y4911</t>
  </si>
  <si>
    <t>y4916</t>
  </si>
  <si>
    <t>y4925</t>
  </si>
  <si>
    <t>y4875</t>
  </si>
  <si>
    <t>y4845</t>
  </si>
  <si>
    <t>y4833</t>
  </si>
  <si>
    <t>y4902</t>
  </si>
  <si>
    <t>y4825</t>
  </si>
  <si>
    <t>y4817</t>
  </si>
  <si>
    <t>y4862</t>
  </si>
  <si>
    <t>y4891</t>
  </si>
  <si>
    <t>y4854</t>
  </si>
  <si>
    <t>y4828</t>
  </si>
  <si>
    <t>y4913</t>
  </si>
  <si>
    <t>y4823</t>
  </si>
  <si>
    <t>y4863</t>
  </si>
  <si>
    <t>y4818</t>
  </si>
  <si>
    <t>y4922</t>
  </si>
  <si>
    <t>y4907</t>
  </si>
  <si>
    <t>y4899</t>
  </si>
  <si>
    <t>y4839</t>
  </si>
  <si>
    <t>y4898</t>
  </si>
  <si>
    <t>y4805</t>
  </si>
  <si>
    <t>y4903</t>
  </si>
  <si>
    <t>y4866</t>
  </si>
  <si>
    <t>y4877</t>
  </si>
  <si>
    <t>y4871</t>
  </si>
  <si>
    <t>y4802</t>
  </si>
  <si>
    <t>y4824</t>
  </si>
  <si>
    <t>y4908</t>
  </si>
  <si>
    <t>y4842</t>
  </si>
  <si>
    <t>y4917</t>
  </si>
  <si>
    <t>y4849</t>
  </si>
  <si>
    <t>y4855</t>
  </si>
  <si>
    <t>y4857</t>
  </si>
  <si>
    <t>y4814</t>
  </si>
  <si>
    <t>y4844</t>
  </si>
  <si>
    <t>y4880</t>
  </si>
  <si>
    <t>y4856</t>
  </si>
  <si>
    <t>y4892</t>
  </si>
  <si>
    <t>y4822</t>
  </si>
  <si>
    <t>y4848</t>
  </si>
  <si>
    <t>y4910</t>
  </si>
  <si>
    <t>y4887</t>
  </si>
  <si>
    <t>y4852</t>
  </si>
  <si>
    <t>y4807</t>
  </si>
  <si>
    <t>y4810</t>
  </si>
  <si>
    <t>y4906</t>
  </si>
  <si>
    <t>稷侬</t>
  </si>
  <si>
    <t>y5213</t>
  </si>
  <si>
    <t>y5246</t>
  </si>
  <si>
    <t>y5261</t>
  </si>
  <si>
    <t>y5319</t>
  </si>
  <si>
    <t>y5267</t>
  </si>
  <si>
    <t>y5228</t>
  </si>
  <si>
    <t>y5262</t>
  </si>
  <si>
    <t>y5234</t>
  </si>
  <si>
    <t>y5302</t>
  </si>
  <si>
    <t>y5278</t>
  </si>
  <si>
    <t>y5239</t>
  </si>
  <si>
    <t>y5237</t>
  </si>
  <si>
    <t>y5230</t>
  </si>
  <si>
    <t>y5206</t>
  </si>
  <si>
    <t>y5291</t>
  </si>
  <si>
    <t>y5268</t>
  </si>
  <si>
    <t>y5307</t>
  </si>
  <si>
    <t>y5322</t>
  </si>
  <si>
    <t>y5256</t>
  </si>
  <si>
    <t>y5251</t>
  </si>
  <si>
    <t>y5216</t>
  </si>
  <si>
    <t>y5260</t>
  </si>
  <si>
    <t>y5210</t>
  </si>
  <si>
    <t>y5284</t>
  </si>
  <si>
    <t>y5236</t>
  </si>
  <si>
    <t>y5212</t>
  </si>
  <si>
    <t>y5308</t>
  </si>
  <si>
    <t>y5305</t>
  </si>
  <si>
    <t>y5290</t>
  </si>
  <si>
    <t>y5272</t>
  </si>
  <si>
    <t>y5219</t>
  </si>
  <si>
    <t>y5309</t>
  </si>
  <si>
    <t>y5274</t>
  </si>
  <si>
    <t>y5218</t>
  </si>
  <si>
    <t>y5296</t>
  </si>
  <si>
    <t>y5202</t>
  </si>
  <si>
    <t>y5243</t>
  </si>
  <si>
    <t>y5215</t>
  </si>
  <si>
    <t>y5249</t>
  </si>
  <si>
    <t>y5203</t>
  </si>
  <si>
    <t>y5280</t>
  </si>
  <si>
    <t>y5265</t>
  </si>
  <si>
    <t>y5283</t>
  </si>
  <si>
    <t>y5231</t>
  </si>
  <si>
    <t>y5254</t>
  </si>
  <si>
    <t>y5258</t>
  </si>
  <si>
    <t>y5298</t>
  </si>
  <si>
    <t>y5318</t>
  </si>
  <si>
    <t>y5313</t>
  </si>
  <si>
    <t>y5301</t>
  </si>
  <si>
    <t>y5222</t>
  </si>
  <si>
    <t>y5238</t>
  </si>
  <si>
    <t>y5264</t>
  </si>
  <si>
    <t>y5240</t>
  </si>
  <si>
    <t>y5248</t>
  </si>
  <si>
    <t>y5201</t>
  </si>
  <si>
    <t>y5229</t>
  </si>
  <si>
    <t>y5224</t>
  </si>
  <si>
    <t>y5311</t>
  </si>
  <si>
    <t>y5315</t>
  </si>
  <si>
    <t>y5310</t>
  </si>
  <si>
    <t>y5208</t>
  </si>
  <si>
    <t>y5285</t>
  </si>
  <si>
    <t>y5303</t>
  </si>
  <si>
    <t>y5266</t>
  </si>
  <si>
    <t>y5281</t>
  </si>
  <si>
    <t>y5204</t>
  </si>
  <si>
    <t>y5294</t>
  </si>
  <si>
    <t>y5226</t>
  </si>
  <si>
    <t>y5288</t>
  </si>
  <si>
    <t>y5277</t>
  </si>
  <si>
    <t>y5300</t>
  </si>
  <si>
    <t>y5233</t>
  </si>
  <si>
    <t>y5289</t>
  </si>
  <si>
    <t>y5211</t>
  </si>
  <si>
    <t>y5225</t>
  </si>
  <si>
    <t>y5299</t>
  </si>
  <si>
    <t>y5242</t>
  </si>
  <si>
    <t>y5271</t>
  </si>
  <si>
    <t>y5235</t>
  </si>
  <si>
    <t>y5227</t>
  </si>
  <si>
    <t>y5327</t>
  </si>
  <si>
    <t>y5286</t>
  </si>
  <si>
    <t>y5207</t>
  </si>
  <si>
    <t>y5304</t>
  </si>
  <si>
    <t>y5259</t>
  </si>
  <si>
    <t>y5321</t>
  </si>
  <si>
    <t>y5253</t>
  </si>
  <si>
    <t>y5276</t>
  </si>
  <si>
    <t>y5293</t>
  </si>
  <si>
    <t>y5295</t>
  </si>
  <si>
    <t>y5221</t>
  </si>
  <si>
    <t>y5325</t>
  </si>
  <si>
    <t>y5312</t>
  </si>
  <si>
    <t>y5306</t>
  </si>
  <si>
    <t>y5217</t>
  </si>
  <si>
    <t>y5320</t>
  </si>
  <si>
    <t>y5250</t>
  </si>
  <si>
    <t>y5297</t>
  </si>
  <si>
    <t>y5205</t>
  </si>
  <si>
    <t>y5244</t>
  </si>
  <si>
    <t>y5275</t>
  </si>
  <si>
    <t>y5257</t>
  </si>
  <si>
    <t>y5232</t>
  </si>
  <si>
    <t>y5317</t>
  </si>
  <si>
    <t>y5223</t>
  </si>
  <si>
    <t>y6035</t>
  </si>
  <si>
    <t>y6016</t>
  </si>
  <si>
    <t>y6010</t>
  </si>
  <si>
    <t>y6105</t>
  </si>
  <si>
    <t>y6121</t>
  </si>
  <si>
    <t>y6061</t>
  </si>
  <si>
    <t>y6067</t>
  </si>
  <si>
    <t>y6099</t>
  </si>
  <si>
    <t>y6120</t>
  </si>
  <si>
    <t>y6023</t>
  </si>
  <si>
    <t>y6019</t>
  </si>
  <si>
    <t>y6072</t>
  </si>
  <si>
    <t>y6068</t>
  </si>
  <si>
    <t>y6004</t>
  </si>
  <si>
    <t>y6133</t>
  </si>
  <si>
    <t>y6005</t>
  </si>
  <si>
    <t>y6118</t>
  </si>
  <si>
    <t>y6141</t>
  </si>
  <si>
    <t>y6017</t>
  </si>
  <si>
    <t>y6126</t>
  </si>
  <si>
    <t>y6002</t>
  </si>
  <si>
    <t>y6127</t>
  </si>
  <si>
    <t>y6113</t>
  </si>
  <si>
    <t>y6092</t>
  </si>
  <si>
    <t>y6084</t>
  </si>
  <si>
    <t>y6104</t>
  </si>
  <si>
    <t>y6018</t>
  </si>
  <si>
    <t>y6034</t>
  </si>
  <si>
    <t>y6116</t>
  </si>
  <si>
    <t>y6078</t>
  </si>
  <si>
    <t>y6075</t>
  </si>
  <si>
    <t>y6025</t>
  </si>
  <si>
    <t>y6136</t>
  </si>
  <si>
    <t>y6111</t>
  </si>
  <si>
    <t>y6125</t>
  </si>
  <si>
    <t>y6045</t>
  </si>
  <si>
    <t>y6029</t>
  </si>
  <si>
    <t>y6057</t>
  </si>
  <si>
    <t>DF977</t>
  </si>
  <si>
    <t>吉单652</t>
  </si>
  <si>
    <t>吉单474</t>
  </si>
  <si>
    <t>MW128</t>
  </si>
  <si>
    <t>D12ZWM2</t>
  </si>
  <si>
    <t>金粒516</t>
  </si>
  <si>
    <t>吉东27</t>
  </si>
  <si>
    <t>军单28</t>
  </si>
  <si>
    <t>吉农玉18</t>
  </si>
  <si>
    <t>吉单56</t>
  </si>
  <si>
    <t>PZHW1</t>
  </si>
  <si>
    <t>银河115</t>
  </si>
  <si>
    <t>德单1233</t>
  </si>
  <si>
    <t>军丰1号</t>
  </si>
  <si>
    <t>JD346</t>
  </si>
  <si>
    <t>PZHW2</t>
  </si>
  <si>
    <t>DL5号</t>
  </si>
  <si>
    <t>DF203</t>
  </si>
  <si>
    <t>HG1205</t>
  </si>
  <si>
    <t>利民128</t>
  </si>
  <si>
    <t>HBD218</t>
  </si>
  <si>
    <t>Y2135</t>
  </si>
  <si>
    <t>吉单60</t>
  </si>
  <si>
    <t>顶玉68</t>
  </si>
  <si>
    <t>银河165</t>
  </si>
  <si>
    <t>吉东29</t>
  </si>
  <si>
    <t>LY518</t>
  </si>
  <si>
    <t>四服12</t>
  </si>
  <si>
    <t>HBD298</t>
  </si>
  <si>
    <t>KM642</t>
  </si>
  <si>
    <t>吉单588</t>
  </si>
  <si>
    <t>GH78</t>
  </si>
  <si>
    <t>粮农62</t>
  </si>
  <si>
    <t>伊单46</t>
  </si>
  <si>
    <t>XY1206</t>
  </si>
  <si>
    <t>军育1209</t>
  </si>
  <si>
    <t>美利金918</t>
  </si>
  <si>
    <t>HQ1882</t>
  </si>
  <si>
    <t>GL74</t>
  </si>
  <si>
    <t>OM919</t>
  </si>
  <si>
    <t>平安195</t>
  </si>
  <si>
    <t>PZHW4</t>
  </si>
  <si>
    <t>吉单508</t>
  </si>
  <si>
    <t>HY715</t>
  </si>
  <si>
    <t>金园112</t>
  </si>
  <si>
    <t>J00-01</t>
  </si>
  <si>
    <t>吉农玉986</t>
  </si>
  <si>
    <t>长单502</t>
  </si>
  <si>
    <t>XY602</t>
  </si>
  <si>
    <t>D12ZWM3</t>
  </si>
  <si>
    <t>银河162</t>
  </si>
  <si>
    <t>DF206</t>
  </si>
  <si>
    <t>金园17</t>
  </si>
  <si>
    <t>HY215</t>
  </si>
  <si>
    <t>长单208</t>
  </si>
  <si>
    <t>顶玉67</t>
  </si>
  <si>
    <t>HY1081</t>
  </si>
  <si>
    <t>吉满玉38</t>
  </si>
  <si>
    <t>四育370</t>
  </si>
  <si>
    <t>公单868</t>
  </si>
  <si>
    <t>W758</t>
  </si>
  <si>
    <t>PZHW3</t>
  </si>
  <si>
    <t>W756</t>
  </si>
  <si>
    <t>博泰113</t>
  </si>
  <si>
    <t>银河168</t>
  </si>
  <si>
    <t>S107</t>
  </si>
  <si>
    <t>吉满玉39</t>
  </si>
  <si>
    <t>银河167</t>
  </si>
  <si>
    <t>四服13</t>
  </si>
  <si>
    <t>军丰8</t>
  </si>
  <si>
    <t>XF2</t>
  </si>
  <si>
    <t>XY601</t>
  </si>
  <si>
    <t>XY1205</t>
  </si>
  <si>
    <t>宏育210</t>
  </si>
  <si>
    <t>吉单475</t>
  </si>
  <si>
    <t>KM3235</t>
  </si>
  <si>
    <t>郝育987</t>
  </si>
  <si>
    <t>KM229</t>
  </si>
  <si>
    <t>吉单803</t>
  </si>
  <si>
    <t>鸿基68</t>
  </si>
  <si>
    <t>吉单651</t>
  </si>
  <si>
    <t>HG1201</t>
  </si>
  <si>
    <t>吉生207</t>
  </si>
  <si>
    <t>金博士88</t>
  </si>
  <si>
    <t>SA104819</t>
  </si>
  <si>
    <t>大民128</t>
  </si>
  <si>
    <t>海289</t>
  </si>
  <si>
    <t>先玉1220</t>
  </si>
  <si>
    <t>桥338</t>
  </si>
  <si>
    <t>NK718</t>
  </si>
  <si>
    <t>隆平253</t>
  </si>
  <si>
    <t>屯丰369</t>
  </si>
  <si>
    <t>FL0908</t>
  </si>
  <si>
    <t>隆平248</t>
  </si>
  <si>
    <t>大民118</t>
  </si>
  <si>
    <t>D1225</t>
  </si>
  <si>
    <t>新科668</t>
  </si>
  <si>
    <t>吉祥1号</t>
  </si>
  <si>
    <t>LY311</t>
  </si>
  <si>
    <t>XH201</t>
  </si>
  <si>
    <t>YD215</t>
  </si>
  <si>
    <t>富友1232</t>
  </si>
  <si>
    <t>鑫海38</t>
  </si>
  <si>
    <t>ZY130</t>
  </si>
  <si>
    <t>LY306</t>
  </si>
  <si>
    <t>甘鑫211</t>
  </si>
  <si>
    <t>潞玉36</t>
  </si>
  <si>
    <t>科沃6</t>
  </si>
  <si>
    <t>新象938</t>
  </si>
  <si>
    <t>宁玉266</t>
  </si>
  <si>
    <t>雷润115</t>
  </si>
  <si>
    <t>强硕118</t>
  </si>
  <si>
    <t>DL1206</t>
  </si>
  <si>
    <t>JL296</t>
  </si>
  <si>
    <t>五岳117</t>
  </si>
  <si>
    <t>蠡试1135</t>
  </si>
  <si>
    <t>FL1017</t>
  </si>
  <si>
    <t>LC17012</t>
  </si>
  <si>
    <t>CI6552</t>
  </si>
  <si>
    <t>锦单20</t>
  </si>
  <si>
    <t>NKY512</t>
  </si>
  <si>
    <t>DH625</t>
  </si>
  <si>
    <t>ZN608</t>
  </si>
  <si>
    <t>利单295</t>
  </si>
  <si>
    <t>DX227</t>
  </si>
  <si>
    <t>HW620</t>
  </si>
  <si>
    <t>丹8215</t>
  </si>
  <si>
    <t>科玉5号</t>
  </si>
  <si>
    <t>增玉1572</t>
  </si>
  <si>
    <t>金源4436</t>
  </si>
  <si>
    <t>长城16号</t>
  </si>
  <si>
    <t>冀单965</t>
  </si>
  <si>
    <t>联达169</t>
  </si>
  <si>
    <t>铁研58</t>
  </si>
  <si>
    <t>KN106</t>
  </si>
  <si>
    <t>太玉339</t>
  </si>
  <si>
    <t>ZDJ1202</t>
  </si>
  <si>
    <t>金博士975</t>
  </si>
  <si>
    <t>金育126</t>
  </si>
  <si>
    <t>伟科111</t>
  </si>
  <si>
    <t>DH668</t>
  </si>
  <si>
    <t>NX102</t>
  </si>
  <si>
    <t>WD0305</t>
  </si>
  <si>
    <t>BM001</t>
  </si>
  <si>
    <t>丹8214</t>
  </si>
  <si>
    <t>YA119841</t>
  </si>
  <si>
    <t>金656</t>
  </si>
  <si>
    <t>金诚28</t>
  </si>
  <si>
    <t>强硕98</t>
  </si>
  <si>
    <t>东润1204</t>
  </si>
  <si>
    <t>天农362</t>
  </si>
  <si>
    <t>金博士762</t>
  </si>
  <si>
    <t>奥玉111</t>
  </si>
  <si>
    <t>联达999</t>
  </si>
  <si>
    <t>S903</t>
  </si>
  <si>
    <t>表3    中  熟</t>
  </si>
  <si>
    <t>铁360</t>
  </si>
  <si>
    <t>俊达001</t>
  </si>
  <si>
    <t>LP203</t>
  </si>
  <si>
    <t>连禾231</t>
  </si>
  <si>
    <t>SN6012</t>
  </si>
  <si>
    <t>滑玉123</t>
  </si>
  <si>
    <t>迪卡137</t>
  </si>
  <si>
    <t>y6101</t>
  </si>
  <si>
    <t>y6089</t>
  </si>
  <si>
    <t>y6014</t>
  </si>
  <si>
    <t>y6109</t>
  </si>
  <si>
    <t>y6093</t>
  </si>
  <si>
    <t>y6094</t>
  </si>
  <si>
    <t>y6087</t>
  </si>
  <si>
    <t>y6145</t>
  </si>
  <si>
    <t>y6110</t>
  </si>
  <si>
    <t>y6048</t>
  </si>
  <si>
    <t>y6009</t>
  </si>
  <si>
    <t>y6144</t>
  </si>
  <si>
    <t>y6134</t>
  </si>
  <si>
    <t>y6032</t>
  </si>
  <si>
    <t>y6015</t>
  </si>
  <si>
    <t>y6112</t>
  </si>
  <si>
    <t>y6040</t>
  </si>
  <si>
    <t>y6074</t>
  </si>
  <si>
    <t>y6080</t>
  </si>
  <si>
    <t>y6001</t>
  </si>
  <si>
    <t>y6030</t>
  </si>
  <si>
    <t>y6007</t>
  </si>
  <si>
    <t>y6027</t>
  </si>
  <si>
    <t>y6052</t>
  </si>
  <si>
    <t>y6097</t>
  </si>
  <si>
    <t>y6103</t>
  </si>
  <si>
    <t>y6096</t>
  </si>
  <si>
    <t>y6143</t>
  </si>
  <si>
    <t>y6033</t>
  </si>
  <si>
    <t>y6012</t>
  </si>
  <si>
    <t>y6047</t>
  </si>
  <si>
    <t>y6024</t>
  </si>
  <si>
    <t>y6129</t>
  </si>
  <si>
    <t>y6043</t>
  </si>
  <si>
    <t>y6083</t>
  </si>
  <si>
    <t>y6131</t>
  </si>
  <si>
    <t>y6051</t>
  </si>
  <si>
    <t>y6049</t>
  </si>
  <si>
    <t>y6070</t>
  </si>
  <si>
    <t>y6117</t>
  </si>
  <si>
    <t>y6069</t>
  </si>
  <si>
    <t>y6077</t>
  </si>
  <si>
    <t>y6085</t>
  </si>
  <si>
    <t>y6065</t>
  </si>
  <si>
    <t>y6037</t>
  </si>
  <si>
    <t>y6114</t>
  </si>
  <si>
    <t>y6098</t>
  </si>
  <si>
    <t>y6086</t>
  </si>
  <si>
    <t>y6139</t>
  </si>
  <si>
    <t>y6082</t>
  </si>
  <si>
    <t>y6106</t>
  </si>
  <si>
    <t>y6079</t>
  </si>
  <si>
    <t>y6036</t>
  </si>
  <si>
    <t>y6137</t>
  </si>
  <si>
    <t>y6095</t>
  </si>
  <si>
    <t>y6122</t>
  </si>
  <si>
    <t>y6041</t>
  </si>
  <si>
    <t>y6039</t>
  </si>
  <si>
    <t>y6132</t>
  </si>
  <si>
    <t>y6050</t>
  </si>
  <si>
    <t>y6140</t>
  </si>
  <si>
    <t>y6138</t>
  </si>
  <si>
    <t>y6124</t>
  </si>
  <si>
    <t>y6123</t>
  </si>
  <si>
    <t>y6081</t>
  </si>
  <si>
    <t>y6100</t>
  </si>
  <si>
    <t>y6128</t>
  </si>
  <si>
    <t>y6042</t>
  </si>
  <si>
    <t>y6031</t>
  </si>
  <si>
    <t>y6055</t>
  </si>
  <si>
    <t>y6026</t>
  </si>
  <si>
    <t>y6062</t>
  </si>
  <si>
    <t>y6060</t>
  </si>
  <si>
    <t>y6003</t>
  </si>
  <si>
    <t>y6090</t>
  </si>
  <si>
    <t>y6135</t>
  </si>
  <si>
    <t>y6130</t>
  </si>
  <si>
    <t>y6046</t>
  </si>
  <si>
    <t>y6054</t>
  </si>
  <si>
    <t>y6028</t>
  </si>
  <si>
    <t>y6108</t>
  </si>
  <si>
    <t>y6038</t>
  </si>
  <si>
    <t>y6021</t>
  </si>
  <si>
    <t>y6008</t>
  </si>
  <si>
    <t>长春院</t>
  </si>
  <si>
    <t>y6271</t>
  </si>
  <si>
    <t>y6287</t>
  </si>
  <si>
    <t>y6266</t>
  </si>
  <si>
    <t>y6338</t>
  </si>
  <si>
    <t>y6332</t>
  </si>
  <si>
    <t>y6243</t>
  </si>
  <si>
    <t>y6235</t>
  </si>
  <si>
    <t>y6315</t>
  </si>
  <si>
    <t>y6241</t>
  </si>
  <si>
    <t>y6219</t>
  </si>
  <si>
    <t>y6218</t>
  </si>
  <si>
    <t>y6262</t>
  </si>
  <si>
    <t>y6255</t>
  </si>
  <si>
    <t>y6263</t>
  </si>
  <si>
    <t>y6283</t>
  </si>
  <si>
    <t>y6221</t>
  </si>
  <si>
    <t>y6280</t>
  </si>
  <si>
    <t>y6333</t>
  </si>
  <si>
    <t>y6203</t>
  </si>
  <si>
    <t>y6238</t>
  </si>
  <si>
    <t>y6300</t>
  </si>
  <si>
    <t>y6329</t>
  </si>
  <si>
    <t>y6327</t>
  </si>
  <si>
    <t>y6284</t>
  </si>
  <si>
    <t>y6231</t>
  </si>
  <si>
    <t>y6319</t>
  </si>
  <si>
    <t>y6226</t>
  </si>
  <si>
    <t>y6316</t>
  </si>
  <si>
    <t>y6281</t>
  </si>
  <si>
    <t>y6265</t>
  </si>
  <si>
    <t>y6275</t>
  </si>
  <si>
    <t>y6232</t>
  </si>
  <si>
    <t>y6321</t>
  </si>
  <si>
    <t>y6251</t>
  </si>
  <si>
    <t>y6330</t>
  </si>
  <si>
    <t>y6206</t>
  </si>
  <si>
    <t>y6304</t>
  </si>
  <si>
    <t>y6269</t>
  </si>
  <si>
    <t>y6334</t>
  </si>
  <si>
    <t>y6225</t>
  </si>
  <si>
    <t>y6229</t>
  </si>
  <si>
    <t>y6342</t>
  </si>
  <si>
    <t>y6288</t>
  </si>
  <si>
    <t>y6267</t>
  </si>
  <si>
    <t>y6310</t>
  </si>
  <si>
    <t>y6213</t>
  </si>
  <si>
    <t>y6253</t>
  </si>
  <si>
    <t>y6274</t>
  </si>
  <si>
    <t>y6317</t>
  </si>
  <si>
    <t>y6326</t>
  </si>
  <si>
    <t>y6292</t>
  </si>
  <si>
    <t>y6301</t>
  </si>
  <si>
    <t>y6314</t>
  </si>
  <si>
    <t>y6308</t>
  </si>
  <si>
    <t>y6307</t>
  </si>
  <si>
    <t>y6268</t>
  </si>
  <si>
    <t>y6294</t>
  </si>
  <si>
    <t>y6295</t>
  </si>
  <si>
    <t>y6272</t>
  </si>
  <si>
    <t>y6209</t>
  </si>
  <si>
    <t>y6245</t>
  </si>
  <si>
    <t>y6273</t>
  </si>
  <si>
    <t>y6270</t>
  </si>
  <si>
    <t>y6289</t>
  </si>
  <si>
    <t>y6242</t>
  </si>
  <si>
    <t>y6305</t>
  </si>
  <si>
    <t>y6264</t>
  </si>
  <si>
    <t>y6247</t>
  </si>
  <si>
    <t>y6250</t>
  </si>
  <si>
    <t>y6298</t>
  </si>
  <si>
    <t>y6228</t>
  </si>
  <si>
    <t>y6282</t>
  </si>
  <si>
    <t>y6258</t>
  </si>
  <si>
    <t>y6339</t>
  </si>
  <si>
    <t>y6299</t>
  </si>
  <si>
    <t>y6248</t>
  </si>
  <si>
    <t>y6217</t>
  </si>
  <si>
    <t>y6223</t>
  </si>
  <si>
    <t>y6279</t>
  </si>
  <si>
    <t>y6291</t>
  </si>
  <si>
    <t>y6318</t>
  </si>
  <si>
    <t>y6208</t>
  </si>
  <si>
    <t>y6244</t>
  </si>
  <si>
    <t>y6230</t>
  </si>
  <si>
    <t>y6337</t>
  </si>
  <si>
    <t>y6320</t>
  </si>
  <si>
    <t>y6331</t>
  </si>
  <si>
    <t>y6239</t>
  </si>
  <si>
    <t>y6344</t>
  </si>
  <si>
    <t>y6297</t>
  </si>
  <si>
    <t>y6309</t>
  </si>
  <si>
    <t>y6286</t>
  </si>
  <si>
    <t>y6303</t>
  </si>
  <si>
    <t>y6343</t>
  </si>
  <si>
    <t>y6211</t>
  </si>
  <si>
    <t>y6202</t>
  </si>
  <si>
    <t>y6212</t>
  </si>
  <si>
    <t>y6312</t>
  </si>
  <si>
    <t>y6252</t>
  </si>
  <si>
    <t>y6201</t>
  </si>
  <si>
    <t>y6256</t>
  </si>
  <si>
    <t>y6259</t>
  </si>
  <si>
    <t>y6254</t>
  </si>
  <si>
    <t>y6224</t>
  </si>
  <si>
    <t>y6335</t>
  </si>
  <si>
    <t>y6345</t>
  </si>
  <si>
    <t>y6240</t>
  </si>
  <si>
    <t>y6328</t>
  </si>
  <si>
    <t>y6233</t>
  </si>
  <si>
    <t>y6340</t>
  </si>
  <si>
    <t>y6220</t>
  </si>
  <si>
    <t>y6285</t>
  </si>
  <si>
    <t>y6277</t>
  </si>
  <si>
    <t>y6290</t>
  </si>
  <si>
    <t>y6293</t>
  </si>
  <si>
    <t>y6260</t>
  </si>
  <si>
    <t>y6341</t>
  </si>
  <si>
    <t>y6214</t>
  </si>
  <si>
    <t>y6216</t>
  </si>
  <si>
    <t>y6322</t>
  </si>
  <si>
    <t>y6210</t>
  </si>
  <si>
    <t>y6311</t>
  </si>
  <si>
    <t>y6435</t>
  </si>
  <si>
    <t>y6421</t>
  </si>
  <si>
    <t>y6475</t>
  </si>
  <si>
    <t>y6528</t>
  </si>
  <si>
    <t>y6418</t>
  </si>
  <si>
    <t>y6543</t>
  </si>
  <si>
    <t>y6499</t>
  </si>
  <si>
    <t>y6455</t>
  </si>
  <si>
    <t>y6446</t>
  </si>
  <si>
    <t>y6505</t>
  </si>
  <si>
    <t>y6441</t>
  </si>
  <si>
    <t>y6503</t>
  </si>
  <si>
    <t>y6414</t>
  </si>
  <si>
    <t>y6525</t>
  </si>
  <si>
    <t>y6448</t>
  </si>
  <si>
    <t>y6424</t>
  </si>
  <si>
    <t>y6407</t>
  </si>
  <si>
    <t>y6504</t>
  </si>
  <si>
    <t>y6496</t>
  </si>
  <si>
    <t>y6540</t>
  </si>
  <si>
    <t>y6507</t>
  </si>
  <si>
    <t>y6532</t>
  </si>
  <si>
    <t>y6464</t>
  </si>
  <si>
    <t>y6516</t>
  </si>
  <si>
    <t>y6428</t>
  </si>
  <si>
    <t>鲁垦玉16号</t>
  </si>
  <si>
    <t>大民3307</t>
  </si>
  <si>
    <t>H7561</t>
  </si>
  <si>
    <t>农科308</t>
  </si>
  <si>
    <t>ZDJ1201</t>
  </si>
  <si>
    <t>屯丰368</t>
  </si>
  <si>
    <t>HQ1772</t>
  </si>
  <si>
    <t>NP32</t>
  </si>
  <si>
    <t>S1226</t>
  </si>
  <si>
    <t>ND4435</t>
  </si>
  <si>
    <t>KM1912</t>
  </si>
  <si>
    <t>ZH979</t>
  </si>
  <si>
    <t>HY1084</t>
  </si>
  <si>
    <t>CI6502</t>
  </si>
  <si>
    <t>辽吉999</t>
  </si>
  <si>
    <t>明德148</t>
  </si>
  <si>
    <t>伟科118</t>
  </si>
  <si>
    <t>迪卡115</t>
  </si>
  <si>
    <t>浚单28</t>
  </si>
  <si>
    <t>JD2495</t>
  </si>
  <si>
    <t>铁研55</t>
  </si>
  <si>
    <t>德单1023</t>
  </si>
  <si>
    <t>丹3369</t>
  </si>
  <si>
    <t>长单718</t>
  </si>
  <si>
    <t>H1201</t>
  </si>
  <si>
    <t>天民607</t>
  </si>
  <si>
    <t>利民125</t>
  </si>
  <si>
    <t>DH635</t>
  </si>
  <si>
    <t>D1215</t>
  </si>
  <si>
    <t>LC17011</t>
  </si>
  <si>
    <t>NK2118</t>
  </si>
  <si>
    <t>天民608</t>
  </si>
  <si>
    <t>四育340</t>
  </si>
  <si>
    <t>吉单55</t>
  </si>
  <si>
    <t>吉单650</t>
  </si>
  <si>
    <t>HW283</t>
  </si>
  <si>
    <t>NY6137</t>
  </si>
  <si>
    <t>GRS3202</t>
  </si>
  <si>
    <t>科泰931</t>
  </si>
  <si>
    <t>种星618</t>
  </si>
  <si>
    <t>DS1211</t>
  </si>
  <si>
    <t>德单1205</t>
  </si>
  <si>
    <t>金博士168</t>
  </si>
  <si>
    <t>九单255</t>
  </si>
  <si>
    <t>雷润319</t>
  </si>
  <si>
    <t>白单89</t>
  </si>
  <si>
    <t>郝育9116</t>
  </si>
  <si>
    <t>吉农玉611</t>
  </si>
  <si>
    <t>DH713</t>
  </si>
  <si>
    <t>NH0919</t>
  </si>
  <si>
    <t>银河119</t>
  </si>
  <si>
    <t>JD550</t>
  </si>
  <si>
    <t>XY1203</t>
  </si>
  <si>
    <t>辽吉989</t>
  </si>
  <si>
    <t>HY712</t>
  </si>
  <si>
    <t>TG114</t>
  </si>
  <si>
    <t>新丰1209</t>
  </si>
  <si>
    <t>W185X</t>
  </si>
  <si>
    <t>JL293</t>
  </si>
  <si>
    <t>JL168</t>
  </si>
  <si>
    <t>KN103</t>
  </si>
  <si>
    <t>吉满玉37</t>
  </si>
  <si>
    <t>LA299</t>
  </si>
  <si>
    <t>先玉1229</t>
  </si>
  <si>
    <t>吉单649</t>
  </si>
  <si>
    <t>KD1148</t>
  </si>
  <si>
    <t>丹8202</t>
  </si>
  <si>
    <t>吉单527</t>
  </si>
  <si>
    <t>丰禾6号</t>
  </si>
  <si>
    <t>中试6111</t>
  </si>
  <si>
    <t>ZY131</t>
  </si>
  <si>
    <t>DL1207</t>
  </si>
  <si>
    <t>平玉22</t>
  </si>
  <si>
    <t>先玉1221</t>
  </si>
  <si>
    <t>W76187</t>
  </si>
  <si>
    <t>J11-03</t>
  </si>
  <si>
    <t>XY1204</t>
  </si>
  <si>
    <t>XY1218</t>
  </si>
  <si>
    <t>吉生208</t>
  </si>
  <si>
    <t>吉单473</t>
  </si>
  <si>
    <t>XY671</t>
  </si>
  <si>
    <t>DF202</t>
  </si>
  <si>
    <t>吉单544</t>
  </si>
  <si>
    <t>五谷568</t>
  </si>
  <si>
    <t>HJ789</t>
  </si>
  <si>
    <t>通育169</t>
  </si>
  <si>
    <t>通育168</t>
  </si>
  <si>
    <t>银河163</t>
  </si>
  <si>
    <t>富民16</t>
  </si>
  <si>
    <t>吉单472</t>
  </si>
  <si>
    <t>东润1201</t>
  </si>
  <si>
    <t>HBD215</t>
  </si>
  <si>
    <t>隆平215</t>
  </si>
  <si>
    <t>W752</t>
  </si>
  <si>
    <t>KD5112</t>
  </si>
  <si>
    <t>LP280</t>
  </si>
  <si>
    <t>ZH966</t>
  </si>
  <si>
    <t>迪卡110</t>
  </si>
  <si>
    <t>XS2011-8</t>
  </si>
  <si>
    <t>A015×A177</t>
  </si>
  <si>
    <t>红嘴48</t>
  </si>
  <si>
    <t>北试123</t>
  </si>
  <si>
    <t>JH143</t>
  </si>
  <si>
    <t>利单286</t>
  </si>
  <si>
    <t>KN101</t>
  </si>
  <si>
    <t>银河117</t>
  </si>
  <si>
    <t>农华101</t>
  </si>
  <si>
    <t>SN6051</t>
  </si>
  <si>
    <t>科泰2102</t>
  </si>
  <si>
    <t>丰玉11</t>
  </si>
  <si>
    <t>银河171</t>
  </si>
  <si>
    <t>HY760</t>
  </si>
  <si>
    <t>东旭21</t>
  </si>
  <si>
    <t>GH28</t>
  </si>
  <si>
    <t>雨禾WT1</t>
  </si>
  <si>
    <t>SA103</t>
  </si>
  <si>
    <t>HG1206</t>
  </si>
  <si>
    <t>吉单59</t>
  </si>
  <si>
    <t>金诚23</t>
  </si>
  <si>
    <t>海2617</t>
  </si>
  <si>
    <t>大民275</t>
  </si>
  <si>
    <t>TD20125</t>
  </si>
  <si>
    <t>y6440</t>
  </si>
  <si>
    <t>y6459</t>
  </si>
  <si>
    <t>y6520</t>
  </si>
  <si>
    <t>y6519</t>
  </si>
  <si>
    <t>y6401</t>
  </si>
  <si>
    <t>y6403</t>
  </si>
  <si>
    <t>y6406</t>
  </si>
  <si>
    <t>y6486</t>
  </si>
  <si>
    <t>y6423</t>
  </si>
  <si>
    <t>y6434</t>
  </si>
  <si>
    <t>y6404</t>
  </si>
  <si>
    <t>y6493</t>
  </si>
  <si>
    <t>y6485</t>
  </si>
  <si>
    <t>y6530</t>
  </si>
  <si>
    <t>y6413</t>
  </si>
  <si>
    <t>y6456</t>
  </si>
  <si>
    <t>y6442</t>
  </si>
  <si>
    <t>y6479</t>
  </si>
  <si>
    <t>y6426</t>
  </si>
  <si>
    <t>y6466</t>
  </si>
  <si>
    <t>y6405</t>
  </si>
  <si>
    <t>y6469</t>
  </si>
  <si>
    <t>y6447</t>
  </si>
  <si>
    <t>y6531</t>
  </si>
  <si>
    <t>y6453</t>
  </si>
  <si>
    <t>y6444</t>
  </si>
  <si>
    <t>y6513</t>
  </si>
  <si>
    <t>y6460</t>
  </si>
  <si>
    <t>y6468</t>
  </si>
  <si>
    <t>y6412</t>
  </si>
  <si>
    <t>y6437</t>
  </si>
  <si>
    <t>y6518</t>
  </si>
  <si>
    <t>y6430</t>
  </si>
  <si>
    <t>y6514</t>
  </si>
  <si>
    <t>y6443</t>
  </si>
  <si>
    <t>y6452</t>
  </si>
  <si>
    <t>y6457</t>
  </si>
  <si>
    <t>y6451</t>
  </si>
  <si>
    <t>y6416</t>
  </si>
  <si>
    <t>y6474</t>
  </si>
  <si>
    <t>y6527</t>
  </si>
  <si>
    <t>y6467</t>
  </si>
  <si>
    <t>y6497</t>
  </si>
  <si>
    <t>y6500</t>
  </si>
  <si>
    <t>y6533</t>
  </si>
  <si>
    <t>y6510</t>
  </si>
  <si>
    <t>y6522</t>
  </si>
  <si>
    <t>y6429</t>
  </si>
  <si>
    <t>y6524</t>
  </si>
  <si>
    <t>y6495</t>
  </si>
  <si>
    <t>y6480</t>
  </si>
  <si>
    <t>y6521</t>
  </si>
  <si>
    <t>y6541</t>
  </si>
  <si>
    <t>y6402</t>
  </si>
  <si>
    <t>y6529</t>
  </si>
  <si>
    <t>y6489</t>
  </si>
  <si>
    <t>y6417</t>
  </si>
  <si>
    <t>y6471</t>
  </si>
  <si>
    <t>y6463</t>
  </si>
  <si>
    <t>y6461</t>
  </si>
  <si>
    <t>y6458</t>
  </si>
  <si>
    <t>y6535</t>
  </si>
  <si>
    <t>y6526</t>
  </si>
  <si>
    <t>y6515</t>
  </si>
  <si>
    <t>y6449</t>
  </si>
  <si>
    <t>y6445</t>
  </si>
  <si>
    <t>y6482</t>
  </si>
  <si>
    <t>y6415</t>
  </si>
  <si>
    <t>y6476</t>
  </si>
  <si>
    <t>y6450</t>
  </si>
  <si>
    <t>y6472</t>
  </si>
  <si>
    <t>y6433</t>
  </si>
  <si>
    <t>y6483</t>
  </si>
  <si>
    <t>y6410</t>
  </si>
  <si>
    <t>y6536</t>
  </si>
  <si>
    <t>y6544</t>
  </si>
  <si>
    <t>y6488</t>
  </si>
  <si>
    <t>y6420</t>
  </si>
  <si>
    <t>y6538</t>
  </si>
  <si>
    <t>y6408</t>
  </si>
  <si>
    <t>y6465</t>
  </si>
  <si>
    <t>y6506</t>
  </si>
  <si>
    <t>y6454</t>
  </si>
  <si>
    <t>y6427</t>
  </si>
  <si>
    <t>y6487</t>
  </si>
  <si>
    <t>y6511</t>
  </si>
  <si>
    <t>y6539</t>
  </si>
  <si>
    <t>y6425</t>
  </si>
  <si>
    <t>y6494</t>
  </si>
  <si>
    <t>y6490</t>
  </si>
  <si>
    <t>y6439</t>
  </si>
  <si>
    <t>y6502</t>
  </si>
  <si>
    <t>y6473</t>
  </si>
  <si>
    <t>y6498</t>
  </si>
  <si>
    <t>y6484</t>
  </si>
  <si>
    <t>y6432</t>
  </si>
  <si>
    <t>y6534</t>
  </si>
  <si>
    <t>y6707</t>
  </si>
  <si>
    <t>y6638</t>
  </si>
  <si>
    <t>y6744</t>
  </si>
  <si>
    <t>y6704</t>
  </si>
  <si>
    <t>y6723</t>
  </si>
  <si>
    <t>y6615</t>
  </si>
  <si>
    <t>y6624</t>
  </si>
  <si>
    <t>y6617</t>
  </si>
  <si>
    <t>y6611</t>
  </si>
  <si>
    <t>y6721</t>
  </si>
  <si>
    <t>y6634</t>
  </si>
  <si>
    <t>y6662</t>
  </si>
  <si>
    <t>y6632</t>
  </si>
  <si>
    <t>y6680</t>
  </si>
  <si>
    <t>y6736</t>
  </si>
  <si>
    <t>y6604</t>
  </si>
  <si>
    <t>y6658</t>
  </si>
  <si>
    <t>y6675</t>
  </si>
  <si>
    <t>y6679</t>
  </si>
  <si>
    <t>y6663</t>
  </si>
  <si>
    <t>y6665</t>
  </si>
  <si>
    <t>y6645</t>
  </si>
  <si>
    <t>y6636</t>
  </si>
  <si>
    <t>y6678</t>
  </si>
  <si>
    <t>y6619</t>
  </si>
  <si>
    <t>y6733</t>
  </si>
  <si>
    <t>y6659</t>
  </si>
  <si>
    <t>y6690</t>
  </si>
  <si>
    <t>y6716</t>
  </si>
  <si>
    <t>y6616</t>
  </si>
  <si>
    <t>y6706</t>
  </si>
  <si>
    <t>y6705</t>
  </si>
  <si>
    <t>y6714</t>
  </si>
  <si>
    <t>y6686</t>
  </si>
  <si>
    <t>y6730</t>
  </si>
  <si>
    <t>y6695</t>
  </si>
  <si>
    <t>y6684</t>
  </si>
  <si>
    <t>y6737</t>
  </si>
  <si>
    <t>y6637</t>
  </si>
  <si>
    <t>y6735</t>
  </si>
  <si>
    <t>y6693</t>
  </si>
  <si>
    <t>y6626</t>
  </si>
  <si>
    <t>y6687</t>
  </si>
  <si>
    <t>y6743</t>
  </si>
  <si>
    <t>y6677</t>
  </si>
  <si>
    <t>y6646</t>
  </si>
  <si>
    <t>y6719</t>
  </si>
  <si>
    <t>y6701</t>
  </si>
  <si>
    <t>y6688</t>
  </si>
  <si>
    <t>y6712</t>
  </si>
  <si>
    <t>y6622</t>
  </si>
  <si>
    <t>y6692</t>
  </si>
  <si>
    <t>y6620</t>
  </si>
  <si>
    <t>y6607</t>
  </si>
  <si>
    <t>y6627</t>
  </si>
  <si>
    <t>y6683</t>
  </si>
  <si>
    <t>y6682</t>
  </si>
  <si>
    <t>y6656</t>
  </si>
  <si>
    <t>y6669</t>
  </si>
  <si>
    <t>y6745</t>
  </si>
  <si>
    <t>y6613</t>
  </si>
  <si>
    <t>y6710</t>
  </si>
  <si>
    <t>y6628</t>
  </si>
  <si>
    <t>y6639</t>
  </si>
  <si>
    <t>y6671</t>
  </si>
  <si>
    <t>y6709</t>
  </si>
  <si>
    <t>y6720</t>
  </si>
  <si>
    <t>y6661</t>
  </si>
  <si>
    <t>y6713</t>
  </si>
  <si>
    <t>y6725</t>
  </si>
  <si>
    <t>y6657</t>
  </si>
  <si>
    <t>y6698</t>
  </si>
  <si>
    <t>y6689</t>
  </si>
  <si>
    <t>y6722</t>
  </si>
  <si>
    <t>y6629</t>
  </si>
  <si>
    <t>y6708</t>
  </si>
  <si>
    <t>y6649</t>
  </si>
  <si>
    <t>y6668</t>
  </si>
  <si>
    <t>y6603</t>
  </si>
  <si>
    <t>y6697</t>
  </si>
  <si>
    <t>y6666</t>
  </si>
  <si>
    <t>y6609</t>
  </si>
  <si>
    <t>y6642</t>
  </si>
  <si>
    <t>y6641</t>
  </si>
  <si>
    <t>y6673</t>
  </si>
  <si>
    <t>y6739</t>
  </si>
  <si>
    <t>y6660</t>
  </si>
  <si>
    <t>y6655</t>
  </si>
  <si>
    <t>y6623</t>
  </si>
  <si>
    <t>y6650</t>
  </si>
  <si>
    <t>y6672</t>
  </si>
  <si>
    <t>y6738</t>
  </si>
  <si>
    <t>y6742</t>
  </si>
  <si>
    <t>y6703</t>
  </si>
  <si>
    <t>y6605</t>
  </si>
  <si>
    <t>y6612</t>
  </si>
  <si>
    <t>y6653</t>
  </si>
  <si>
    <t>y6648</t>
  </si>
  <si>
    <t>y6674</t>
  </si>
  <si>
    <t>y6681</t>
  </si>
  <si>
    <t>y6610</t>
  </si>
  <si>
    <t>y6652</t>
  </si>
  <si>
    <t>y6654</t>
  </si>
  <si>
    <t>y6696</t>
  </si>
  <si>
    <t>y6718</t>
  </si>
  <si>
    <t>y6618</t>
  </si>
  <si>
    <t>y6621</t>
  </si>
  <si>
    <t>y6664</t>
  </si>
  <si>
    <t>y6625</t>
  </si>
  <si>
    <t>y6724</t>
  </si>
  <si>
    <t>y6601</t>
  </si>
  <si>
    <t>y6728</t>
  </si>
  <si>
    <t>y6630</t>
  </si>
  <si>
    <t>y6667</t>
  </si>
  <si>
    <t>y6606</t>
  </si>
  <si>
    <t>y6732</t>
  </si>
  <si>
    <t>y6741</t>
  </si>
  <si>
    <t>y6691</t>
  </si>
  <si>
    <t>y6699</t>
  </si>
  <si>
    <t>y6702</t>
  </si>
  <si>
    <t>y6726</t>
  </si>
  <si>
    <t>y6740</t>
  </si>
  <si>
    <t>德丰</t>
  </si>
  <si>
    <t>y7231</t>
  </si>
  <si>
    <t>y7247</t>
  </si>
  <si>
    <t>y7255</t>
  </si>
  <si>
    <t>y7285</t>
  </si>
  <si>
    <t>y7328</t>
  </si>
  <si>
    <t>y7303</t>
  </si>
  <si>
    <t>y7277</t>
  </si>
  <si>
    <t>y7226</t>
  </si>
  <si>
    <t>y7273</t>
  </si>
  <si>
    <t>y7211</t>
  </si>
  <si>
    <t>y7308</t>
  </si>
  <si>
    <t>y7280</t>
  </si>
  <si>
    <t>y7261</t>
  </si>
  <si>
    <t>y7329</t>
  </si>
  <si>
    <t>y7272</t>
  </si>
  <si>
    <t>y7216</t>
  </si>
  <si>
    <t>y7220</t>
  </si>
  <si>
    <t>y7201</t>
  </si>
  <si>
    <t>y7229</t>
  </si>
  <si>
    <t>y7281</t>
  </si>
  <si>
    <t>y7340</t>
  </si>
  <si>
    <t>y7214</t>
  </si>
  <si>
    <t>y7245</t>
  </si>
  <si>
    <t>y7206</t>
  </si>
  <si>
    <t>y7202</t>
  </si>
  <si>
    <t>y7249</t>
  </si>
  <si>
    <t>y7289</t>
  </si>
  <si>
    <t>y7266</t>
  </si>
  <si>
    <t>y7295</t>
  </si>
  <si>
    <t>y7313</t>
  </si>
  <si>
    <t>y7263</t>
  </si>
  <si>
    <t>y7235</t>
  </si>
  <si>
    <t>y7207</t>
  </si>
  <si>
    <t>y7267</t>
  </si>
  <si>
    <t>y7208</t>
  </si>
  <si>
    <t>y7316</t>
  </si>
  <si>
    <t>y7325</t>
  </si>
  <si>
    <t>y7333</t>
  </si>
  <si>
    <t>y7306</t>
  </si>
  <si>
    <t>y7292</t>
  </si>
  <si>
    <t>y7335</t>
  </si>
  <si>
    <t>y7204</t>
  </si>
  <si>
    <t>y7203</t>
  </si>
  <si>
    <t>y7319</t>
  </si>
  <si>
    <t>y7244</t>
  </si>
  <si>
    <t>y7222</t>
  </si>
  <si>
    <t>y7269</t>
  </si>
  <si>
    <t>y7233</t>
  </si>
  <si>
    <t>y7221</t>
  </si>
  <si>
    <t>y7324</t>
  </si>
  <si>
    <t>y7342</t>
  </si>
  <si>
    <t>y7304</t>
  </si>
  <si>
    <t>y7344</t>
  </si>
  <si>
    <t>y7341</t>
  </si>
  <si>
    <t>y7225</t>
  </si>
  <si>
    <t>y7236</t>
  </si>
  <si>
    <t>y7343</t>
  </si>
  <si>
    <t>y7336</t>
  </si>
  <si>
    <t>y7334</t>
  </si>
  <si>
    <t>y7279</t>
  </si>
  <si>
    <t>y7227</t>
  </si>
  <si>
    <t>y7258</t>
  </si>
  <si>
    <t>y7243</t>
  </si>
  <si>
    <t>y7241</t>
  </si>
  <si>
    <t>y7298</t>
  </si>
  <si>
    <t>y7287</t>
  </si>
  <si>
    <t>y7268</t>
  </si>
  <si>
    <t>y7300</t>
  </si>
  <si>
    <t>y7224</t>
  </si>
  <si>
    <t>y7294</t>
  </si>
  <si>
    <t>y7213</t>
  </si>
  <si>
    <t>y7302</t>
  </si>
  <si>
    <t>y7253</t>
  </si>
  <si>
    <t>y7297</t>
  </si>
  <si>
    <t>y7223</t>
  </si>
  <si>
    <t>y7262</t>
  </si>
  <si>
    <t>y7339</t>
  </si>
  <si>
    <t>y7275</t>
  </si>
  <si>
    <t>y7312</t>
  </si>
  <si>
    <t>y7305</t>
  </si>
  <si>
    <t>y7237</t>
  </si>
  <si>
    <t>y7286</t>
  </si>
  <si>
    <t>y7217</t>
  </si>
  <si>
    <t>y7209</t>
  </si>
  <si>
    <t>y7288</t>
  </si>
  <si>
    <t>y7205</t>
  </si>
  <si>
    <t>y7260</t>
  </si>
  <si>
    <t>y7276</t>
  </si>
  <si>
    <t>y7240</t>
  </si>
  <si>
    <t>y7252</t>
  </si>
  <si>
    <t>y7323</t>
  </si>
  <si>
    <t>y7265</t>
  </si>
  <si>
    <t>y7219</t>
  </si>
  <si>
    <t>y7317</t>
  </si>
  <si>
    <t>y7278</t>
  </si>
  <si>
    <t>y7330</t>
  </si>
  <si>
    <t>y7315</t>
  </si>
  <si>
    <t>y7238</t>
  </si>
  <si>
    <t>y7318</t>
  </si>
  <si>
    <t>y7322</t>
  </si>
  <si>
    <t>y7327</t>
  </si>
  <si>
    <t>y7230</t>
  </si>
  <si>
    <t>y7282</t>
  </si>
  <si>
    <t>y7309</t>
  </si>
  <si>
    <t>y7256</t>
  </si>
  <si>
    <t>y7218</t>
  </si>
  <si>
    <t>y7293</t>
  </si>
  <si>
    <t>y7239</t>
  </si>
  <si>
    <t>y7274</t>
  </si>
  <si>
    <t>y7332</t>
  </si>
  <si>
    <t>y7338</t>
  </si>
  <si>
    <t>y7331</t>
  </si>
  <si>
    <t>y7310</t>
  </si>
  <si>
    <t>y7301</t>
  </si>
  <si>
    <t>y7254</t>
  </si>
  <si>
    <t>y7210</t>
  </si>
  <si>
    <t>y7246</t>
  </si>
  <si>
    <t>y7234</t>
  </si>
  <si>
    <t>y7283</t>
  </si>
  <si>
    <t>y7296</t>
  </si>
  <si>
    <t>y7232</t>
  </si>
  <si>
    <t>y7212</t>
  </si>
  <si>
    <t>吉林院</t>
  </si>
  <si>
    <t>单位：公斤/公顷</t>
  </si>
  <si>
    <t>品种代号</t>
  </si>
  <si>
    <t>吉林   院</t>
  </si>
  <si>
    <t>长春    院</t>
  </si>
  <si>
    <t>郑单958(ck)</t>
  </si>
  <si>
    <t>4/5</t>
  </si>
  <si>
    <t>3/5</t>
  </si>
  <si>
    <t>2/5</t>
  </si>
  <si>
    <t>1/5</t>
  </si>
  <si>
    <t>0/5</t>
  </si>
  <si>
    <t>试验    地点</t>
  </si>
  <si>
    <t>品种代号</t>
  </si>
  <si>
    <t>新源3（ck)</t>
  </si>
  <si>
    <t>白山临江</t>
  </si>
  <si>
    <t>.</t>
  </si>
  <si>
    <t>平均产量</t>
  </si>
  <si>
    <t>比CK±％</t>
  </si>
  <si>
    <t>增点/总点</t>
  </si>
  <si>
    <t>位次</t>
  </si>
  <si>
    <t>白山   河口</t>
  </si>
  <si>
    <t>抚松   万良</t>
  </si>
  <si>
    <t>W945</t>
  </si>
  <si>
    <t>吉星129</t>
  </si>
  <si>
    <t>松玉569</t>
  </si>
  <si>
    <t>丰单3号</t>
  </si>
  <si>
    <t>H129</t>
  </si>
  <si>
    <t>H231</t>
  </si>
  <si>
    <t>禾丰10</t>
  </si>
  <si>
    <t>吉单645</t>
  </si>
  <si>
    <t>NG5653</t>
  </si>
  <si>
    <t>平安193</t>
  </si>
  <si>
    <t>新丰1202</t>
  </si>
  <si>
    <t>吉满玉35</t>
  </si>
  <si>
    <t>红嘴50</t>
  </si>
  <si>
    <t>迪卡120</t>
  </si>
  <si>
    <t>丰禾7号</t>
  </si>
  <si>
    <t>辽科33</t>
  </si>
  <si>
    <t>迪卡132</t>
  </si>
  <si>
    <t>A701</t>
  </si>
  <si>
    <t>W925</t>
  </si>
  <si>
    <t>SY589</t>
  </si>
  <si>
    <t>科玉3号</t>
  </si>
  <si>
    <t>瑞单101</t>
  </si>
  <si>
    <t>NK1815</t>
  </si>
  <si>
    <t>吉单560</t>
  </si>
  <si>
    <t>禾丰917</t>
  </si>
  <si>
    <t>四育210</t>
  </si>
  <si>
    <t>XY1207</t>
  </si>
  <si>
    <t>W161</t>
  </si>
  <si>
    <t>KWS9355</t>
  </si>
  <si>
    <t>省原48</t>
  </si>
  <si>
    <t>吉单466</t>
  </si>
  <si>
    <t>辽科34</t>
  </si>
  <si>
    <t>先玉1217</t>
  </si>
  <si>
    <t>吉单51</t>
  </si>
  <si>
    <t>先玉1218</t>
  </si>
  <si>
    <t>迪卡136</t>
  </si>
  <si>
    <t>金阳1201</t>
  </si>
  <si>
    <t>KWS376</t>
  </si>
  <si>
    <t>JN002</t>
  </si>
  <si>
    <t>吉单467</t>
  </si>
  <si>
    <t>HY195</t>
  </si>
  <si>
    <t>HQ1442</t>
  </si>
  <si>
    <t>TD20122</t>
  </si>
  <si>
    <t>源玉23</t>
  </si>
  <si>
    <t>瑞兴9</t>
  </si>
  <si>
    <t>KM814</t>
  </si>
  <si>
    <t>源玉13</t>
  </si>
  <si>
    <t>长单353</t>
  </si>
  <si>
    <t>金粒8</t>
  </si>
  <si>
    <t>TK9581</t>
  </si>
  <si>
    <t>金阳1203</t>
  </si>
  <si>
    <t>HW3</t>
  </si>
  <si>
    <t>瑞兴18</t>
  </si>
  <si>
    <t>禾田1号</t>
  </si>
  <si>
    <t>增玉1571</t>
  </si>
  <si>
    <t>金粒115</t>
  </si>
  <si>
    <t>冀单655</t>
  </si>
  <si>
    <t>长大11</t>
  </si>
  <si>
    <t>TD20123</t>
  </si>
  <si>
    <t>吉单647</t>
  </si>
  <si>
    <t>省原58</t>
  </si>
  <si>
    <t>科玉4号</t>
  </si>
  <si>
    <t>郝育976</t>
  </si>
  <si>
    <t>PZS2</t>
  </si>
  <si>
    <t>九单157</t>
  </si>
  <si>
    <t>JN001</t>
  </si>
  <si>
    <t>TXJ-7</t>
  </si>
  <si>
    <t>JN003</t>
  </si>
  <si>
    <t>吉东12</t>
  </si>
  <si>
    <t>DF201</t>
  </si>
  <si>
    <t>TD20126</t>
  </si>
  <si>
    <t>金9245</t>
  </si>
  <si>
    <t>科泰2140</t>
  </si>
  <si>
    <t>先玉1227</t>
  </si>
  <si>
    <t>吉单469</t>
  </si>
  <si>
    <t>吉东18</t>
  </si>
  <si>
    <t>XY661</t>
  </si>
  <si>
    <t>禾育32</t>
  </si>
  <si>
    <t>辽科32</t>
  </si>
  <si>
    <t>通育167</t>
  </si>
  <si>
    <t>吉单468</t>
  </si>
  <si>
    <t>B718</t>
  </si>
  <si>
    <t>W939</t>
  </si>
  <si>
    <t>吉单52</t>
  </si>
  <si>
    <t>先玉1213</t>
  </si>
  <si>
    <t>广德28</t>
  </si>
  <si>
    <t>迪卡100</t>
  </si>
  <si>
    <t>中试6201</t>
  </si>
  <si>
    <t>红嘴49</t>
  </si>
  <si>
    <t>禾丰427</t>
  </si>
  <si>
    <t>KM807</t>
  </si>
  <si>
    <t>PZS1</t>
  </si>
  <si>
    <t>W181N</t>
  </si>
  <si>
    <t>HY191</t>
  </si>
  <si>
    <t>D12Z2</t>
  </si>
  <si>
    <t>中试6202</t>
  </si>
  <si>
    <t>金园48</t>
  </si>
  <si>
    <t>吉星927</t>
  </si>
  <si>
    <t>宏育424</t>
  </si>
  <si>
    <t>SF2001</t>
  </si>
  <si>
    <t>吉单516</t>
  </si>
  <si>
    <t>HQ1552</t>
  </si>
  <si>
    <t>吉农大415</t>
  </si>
  <si>
    <t>银河583</t>
  </si>
  <si>
    <t>KM813</t>
  </si>
  <si>
    <t>五谷308</t>
  </si>
  <si>
    <t>吉单646</t>
  </si>
  <si>
    <t>吉农玉511</t>
  </si>
  <si>
    <t>通单831</t>
  </si>
  <si>
    <t>吉生201</t>
  </si>
  <si>
    <t>伊单42</t>
  </si>
  <si>
    <t>松玉568</t>
  </si>
  <si>
    <t>通育166</t>
  </si>
  <si>
    <t>W932</t>
  </si>
  <si>
    <t>KWS8492</t>
  </si>
  <si>
    <t>H836</t>
  </si>
  <si>
    <t>瑞兴16</t>
  </si>
  <si>
    <t>平安196</t>
  </si>
  <si>
    <t>HY1087</t>
  </si>
  <si>
    <t>九单155</t>
  </si>
  <si>
    <t>五谷737</t>
  </si>
  <si>
    <t>利民127</t>
  </si>
  <si>
    <t>JD330</t>
  </si>
  <si>
    <t>致泰5号</t>
  </si>
  <si>
    <t>四育260</t>
  </si>
  <si>
    <t>公单196</t>
  </si>
  <si>
    <t>吉单531</t>
  </si>
  <si>
    <t>GD311</t>
  </si>
  <si>
    <t>XY868</t>
  </si>
  <si>
    <t>YJ475</t>
  </si>
  <si>
    <t>吉满玉36</t>
  </si>
  <si>
    <t>DF205</t>
  </si>
  <si>
    <t>NK1916</t>
  </si>
  <si>
    <t>廊涿6832</t>
  </si>
  <si>
    <t>JD188</t>
  </si>
  <si>
    <t>KD5111</t>
  </si>
  <si>
    <t>D12Z1</t>
  </si>
  <si>
    <t>伊单49</t>
  </si>
  <si>
    <t>鑫海619</t>
  </si>
  <si>
    <t>育强126</t>
  </si>
  <si>
    <t>宏育425</t>
  </si>
  <si>
    <t>通育163</t>
  </si>
  <si>
    <t>京科628</t>
  </si>
  <si>
    <t>W1298</t>
  </si>
  <si>
    <t>DX222</t>
  </si>
  <si>
    <t>平安197</t>
  </si>
  <si>
    <t>通单830</t>
  </si>
  <si>
    <t>吉单58</t>
  </si>
  <si>
    <t>吉星339</t>
  </si>
  <si>
    <t>HY617</t>
  </si>
  <si>
    <t>SL6</t>
  </si>
  <si>
    <t>SN6022</t>
  </si>
  <si>
    <t>辽吉949</t>
  </si>
  <si>
    <t>QS111</t>
  </si>
  <si>
    <t>吉单470</t>
  </si>
  <si>
    <t>通育164</t>
  </si>
  <si>
    <t>吉单553</t>
  </si>
  <si>
    <t>J101</t>
  </si>
  <si>
    <t>M753</t>
  </si>
  <si>
    <t>丹8295</t>
  </si>
  <si>
    <t>中试6115</t>
  </si>
  <si>
    <t>东单969</t>
  </si>
  <si>
    <t>辽吉979</t>
  </si>
  <si>
    <t>HQ1662</t>
  </si>
  <si>
    <t>GL75</t>
  </si>
  <si>
    <t>华嘉168</t>
  </si>
  <si>
    <t>JN1518</t>
  </si>
  <si>
    <t>辽吉969</t>
  </si>
  <si>
    <t>吉单648</t>
  </si>
  <si>
    <t>DL1208</t>
  </si>
  <si>
    <t>雷润309</t>
  </si>
  <si>
    <t>T111</t>
  </si>
  <si>
    <t>银河166</t>
  </si>
  <si>
    <t>吉东25</t>
  </si>
  <si>
    <t>天农126</t>
  </si>
  <si>
    <t>SH1102</t>
  </si>
  <si>
    <t>银河164</t>
  </si>
  <si>
    <t>吉农玉987</t>
  </si>
  <si>
    <t>迪卡108</t>
  </si>
  <si>
    <t>金粒305</t>
  </si>
  <si>
    <t>通育162</t>
  </si>
  <si>
    <t>NH0917</t>
  </si>
  <si>
    <t>禾10748</t>
  </si>
  <si>
    <t>正成018</t>
  </si>
  <si>
    <t>吉单54</t>
  </si>
  <si>
    <t>KM412</t>
  </si>
  <si>
    <t>T123</t>
  </si>
  <si>
    <t>富友1233</t>
  </si>
  <si>
    <t>W76181</t>
  </si>
  <si>
    <t>九单156</t>
  </si>
  <si>
    <t>ZN606</t>
  </si>
  <si>
    <t>信玉29</t>
  </si>
  <si>
    <t>KD1221</t>
  </si>
  <si>
    <t>NH0916</t>
  </si>
  <si>
    <t>吉生202</t>
  </si>
  <si>
    <t>辽吉959</t>
  </si>
  <si>
    <t>KM1632</t>
  </si>
  <si>
    <t>四育302</t>
  </si>
  <si>
    <t>先玉1223</t>
  </si>
  <si>
    <t>科玉6号</t>
  </si>
  <si>
    <t>YD214</t>
  </si>
  <si>
    <t>金阳1208</t>
  </si>
  <si>
    <t>XY1202</t>
  </si>
  <si>
    <t>东旭20</t>
  </si>
  <si>
    <t>NK310</t>
  </si>
  <si>
    <t>NK2017</t>
  </si>
  <si>
    <t>连禾210</t>
  </si>
  <si>
    <t>明德1号</t>
  </si>
  <si>
    <t>金凯2111</t>
  </si>
  <si>
    <t>伟科112</t>
  </si>
  <si>
    <t>09191-1</t>
  </si>
  <si>
    <t>潞玉39</t>
  </si>
  <si>
    <t>银河587</t>
  </si>
  <si>
    <t>吉单471</t>
  </si>
  <si>
    <t>德单1204</t>
  </si>
  <si>
    <t>廊涿688</t>
  </si>
  <si>
    <t>穗育95</t>
  </si>
  <si>
    <t>金博士935</t>
  </si>
  <si>
    <t>育强127</t>
  </si>
  <si>
    <t>宁玉209</t>
  </si>
  <si>
    <t>金诚20</t>
  </si>
  <si>
    <t>GRS4202</t>
  </si>
  <si>
    <t>博泰107</t>
  </si>
  <si>
    <t>长单501</t>
  </si>
  <si>
    <t>通育147</t>
  </si>
  <si>
    <t>银河169</t>
  </si>
  <si>
    <t>DL6号</t>
  </si>
  <si>
    <t>ZY737</t>
  </si>
  <si>
    <t>丰禾108</t>
  </si>
  <si>
    <t>军育1208</t>
  </si>
  <si>
    <t>沈农B4</t>
  </si>
  <si>
    <t>白单80</t>
  </si>
  <si>
    <t>W921R</t>
  </si>
  <si>
    <t>TD201224</t>
  </si>
  <si>
    <t>SN6011</t>
  </si>
  <si>
    <t>吉农玉3355</t>
  </si>
  <si>
    <t>大民215</t>
  </si>
  <si>
    <t>NKY206</t>
  </si>
  <si>
    <t>D12ZM1</t>
  </si>
  <si>
    <t>J11-04</t>
  </si>
  <si>
    <t>公单198</t>
  </si>
  <si>
    <t>W181</t>
  </si>
  <si>
    <t>NMH0101</t>
  </si>
  <si>
    <t>PZHS1</t>
  </si>
  <si>
    <t>DL1210</t>
  </si>
  <si>
    <t>吉单520</t>
  </si>
  <si>
    <t>吉东24</t>
  </si>
  <si>
    <t>1/5</t>
  </si>
  <si>
    <t>0/3</t>
  </si>
  <si>
    <t>2/5</t>
  </si>
  <si>
    <t>0/4</t>
  </si>
  <si>
    <t>表5    晚熟</t>
  </si>
  <si>
    <t>试验    地点</t>
  </si>
  <si>
    <t>郑单958（ck)</t>
  </si>
  <si>
    <t>38*</t>
  </si>
  <si>
    <t>省院</t>
  </si>
  <si>
    <t>长春院</t>
  </si>
  <si>
    <t>王义</t>
  </si>
  <si>
    <t>辽源</t>
  </si>
  <si>
    <t>禾冠</t>
  </si>
  <si>
    <t>银河</t>
  </si>
  <si>
    <t>平均产量</t>
  </si>
  <si>
    <t>比CK±％</t>
  </si>
  <si>
    <t>增点/总点</t>
  </si>
  <si>
    <t>位次</t>
  </si>
  <si>
    <t>3/6</t>
  </si>
  <si>
    <t>5/6</t>
  </si>
  <si>
    <t>4/6</t>
  </si>
  <si>
    <t>2/6</t>
  </si>
  <si>
    <t>0/6</t>
  </si>
  <si>
    <t>1/6</t>
  </si>
  <si>
    <t>0/5</t>
  </si>
  <si>
    <t>0/3</t>
  </si>
  <si>
    <t>y2691(y2689)</t>
  </si>
  <si>
    <t>y2704(y2705)</t>
  </si>
  <si>
    <t>y2912(y2812)</t>
  </si>
  <si>
    <t>表2    中 早 熟</t>
  </si>
  <si>
    <t>单位：公斤/公顷</t>
  </si>
  <si>
    <t>试验         地点</t>
  </si>
  <si>
    <t>品种代号</t>
  </si>
  <si>
    <t>吉单27(ck)</t>
  </si>
  <si>
    <t>蛟河</t>
  </si>
  <si>
    <t>平均产量</t>
  </si>
  <si>
    <t>比CK±％</t>
  </si>
  <si>
    <t>增点/总点</t>
  </si>
  <si>
    <t>位次</t>
  </si>
  <si>
    <t>龙井        德新</t>
  </si>
  <si>
    <t>延边        州站</t>
  </si>
  <si>
    <t>单位：公斤/公顷</t>
  </si>
  <si>
    <t>品种代号</t>
  </si>
  <si>
    <t>平均产量</t>
  </si>
  <si>
    <t>比CK±％</t>
  </si>
  <si>
    <t>增点/总点</t>
  </si>
  <si>
    <t>位次</t>
  </si>
  <si>
    <t>试验    地点</t>
  </si>
  <si>
    <t>先玉335（ck）</t>
  </si>
  <si>
    <t>104*</t>
  </si>
  <si>
    <t>吉林院</t>
  </si>
  <si>
    <t>表4    中晚熟</t>
  </si>
  <si>
    <t>先玉335    （ck）</t>
  </si>
  <si>
    <t>95*</t>
  </si>
  <si>
    <t>24*</t>
  </si>
  <si>
    <t>74*</t>
  </si>
  <si>
    <t>102*</t>
  </si>
  <si>
    <t>白城   院</t>
  </si>
  <si>
    <t>90*</t>
  </si>
  <si>
    <t>辽源    院</t>
  </si>
  <si>
    <t>单位：公斤/公顷</t>
  </si>
  <si>
    <t>表1    早 熟</t>
  </si>
  <si>
    <t xml:space="preserve">银河 </t>
  </si>
  <si>
    <t>y9138</t>
  </si>
  <si>
    <t>y9129</t>
  </si>
  <si>
    <t>y9139</t>
  </si>
  <si>
    <t>y9127</t>
  </si>
  <si>
    <t>y9105</t>
  </si>
  <si>
    <t>y9119</t>
  </si>
  <si>
    <t>y9167</t>
  </si>
  <si>
    <t>y9144</t>
  </si>
  <si>
    <t>y9182</t>
  </si>
  <si>
    <t>y9116</t>
  </si>
  <si>
    <t>y9157</t>
  </si>
  <si>
    <t>y9173</t>
  </si>
  <si>
    <t>y9135</t>
  </si>
  <si>
    <t>y9160</t>
  </si>
  <si>
    <t>y9103</t>
  </si>
  <si>
    <t>y9104</t>
  </si>
  <si>
    <t>y9131</t>
  </si>
  <si>
    <t>y9164</t>
  </si>
  <si>
    <t>y9101</t>
  </si>
  <si>
    <t>y9130</t>
  </si>
  <si>
    <t>y9181</t>
  </si>
  <si>
    <t>y9185</t>
  </si>
  <si>
    <t>y9192</t>
  </si>
  <si>
    <t>y9141</t>
  </si>
  <si>
    <t>y9174</t>
  </si>
  <si>
    <t>y9147</t>
  </si>
  <si>
    <t>y9178</t>
  </si>
  <si>
    <t>y9112</t>
  </si>
  <si>
    <t>y9154</t>
  </si>
  <si>
    <t>y9172</t>
  </si>
  <si>
    <t>y9126</t>
  </si>
  <si>
    <t>y9150</t>
  </si>
  <si>
    <t>y9153</t>
  </si>
  <si>
    <t>y9151</t>
  </si>
  <si>
    <t>y9120</t>
  </si>
  <si>
    <t>y9123</t>
  </si>
  <si>
    <t>y9133</t>
  </si>
  <si>
    <t>y9161</t>
  </si>
  <si>
    <t>y9132</t>
  </si>
  <si>
    <t>y9189</t>
  </si>
  <si>
    <t>y9166</t>
  </si>
  <si>
    <t>y9118</t>
  </si>
  <si>
    <t>y9183</t>
  </si>
  <si>
    <t>y9137</t>
  </si>
  <si>
    <t>y9140</t>
  </si>
  <si>
    <t>y9187</t>
  </si>
  <si>
    <t>y9179</t>
  </si>
  <si>
    <t>y9110</t>
  </si>
  <si>
    <t>y9149</t>
  </si>
  <si>
    <t>y9128</t>
  </si>
  <si>
    <t>y9114</t>
  </si>
  <si>
    <t>y9177</t>
  </si>
  <si>
    <t>y9121</t>
  </si>
  <si>
    <t>y9134</t>
  </si>
  <si>
    <t>y9111</t>
  </si>
  <si>
    <t>y9146</t>
  </si>
  <si>
    <t>y9186</t>
  </si>
  <si>
    <t>y9162</t>
  </si>
  <si>
    <t>y9125</t>
  </si>
  <si>
    <t>y9102</t>
  </si>
  <si>
    <t>y9109</t>
  </si>
  <si>
    <t>y9113</t>
  </si>
  <si>
    <t>y9195</t>
  </si>
  <si>
    <t>y9176</t>
  </si>
  <si>
    <t>y9191</t>
  </si>
  <si>
    <t>y9184</t>
  </si>
  <si>
    <t>y9171</t>
  </si>
  <si>
    <t>y9142</t>
  </si>
  <si>
    <t>y9188</t>
  </si>
  <si>
    <t>y9193</t>
  </si>
  <si>
    <t>y9156</t>
  </si>
  <si>
    <t>y9122</t>
  </si>
  <si>
    <t>y9136</t>
  </si>
  <si>
    <t>y9115</t>
  </si>
  <si>
    <t>y9117</t>
  </si>
  <si>
    <t>y9124</t>
  </si>
  <si>
    <t>y9169</t>
  </si>
  <si>
    <t>y9108</t>
  </si>
  <si>
    <t>y9148</t>
  </si>
  <si>
    <t>y9211</t>
  </si>
  <si>
    <t>y9207</t>
  </si>
  <si>
    <t>y9246</t>
  </si>
  <si>
    <t>y9228</t>
  </si>
  <si>
    <t>y9205</t>
  </si>
  <si>
    <t>y9214</t>
  </si>
  <si>
    <t>y9239</t>
  </si>
  <si>
    <t>y9284</t>
  </si>
  <si>
    <t>y9222</t>
  </si>
  <si>
    <t>y9241</t>
  </si>
  <si>
    <t>y9255</t>
  </si>
  <si>
    <t>y9243</t>
  </si>
  <si>
    <t>y9274</t>
  </si>
  <si>
    <t>y9248</t>
  </si>
  <si>
    <t>y9233</t>
  </si>
  <si>
    <t>y9252</t>
  </si>
  <si>
    <t>y9232</t>
  </si>
  <si>
    <t>y9206</t>
  </si>
  <si>
    <t>y9235</t>
  </si>
  <si>
    <t>y9279</t>
  </si>
  <si>
    <t>y9204</t>
  </si>
  <si>
    <t>y9212</t>
  </si>
  <si>
    <t>y9253</t>
  </si>
  <si>
    <t>y9273</t>
  </si>
  <si>
    <t>y9275</t>
  </si>
  <si>
    <t>y9209</t>
  </si>
  <si>
    <t>y9229</t>
  </si>
  <si>
    <t>y9276</t>
  </si>
  <si>
    <t>y9227</t>
  </si>
  <si>
    <t>y9281</t>
  </si>
  <si>
    <t>y9216</t>
  </si>
  <si>
    <t>y9264</t>
  </si>
  <si>
    <t>y9260</t>
  </si>
  <si>
    <t>y9282</t>
  </si>
  <si>
    <t>y9295</t>
  </si>
  <si>
    <t>y9256</t>
  </si>
  <si>
    <t>y9202</t>
  </si>
  <si>
    <t>y9267</t>
  </si>
  <si>
    <t>y9250</t>
  </si>
  <si>
    <t>y9277</t>
  </si>
  <si>
    <t>y9285</t>
  </si>
  <si>
    <t>y9257</t>
  </si>
  <si>
    <t>y9261</t>
  </si>
  <si>
    <t>y9223</t>
  </si>
  <si>
    <t>y9220</t>
  </si>
  <si>
    <t>y9208</t>
  </si>
  <si>
    <t>y9294</t>
  </si>
  <si>
    <t>y9270</t>
  </si>
  <si>
    <t>y9292</t>
  </si>
  <si>
    <t>y9288</t>
  </si>
  <si>
    <t>y9203</t>
  </si>
  <si>
    <t>y9283</t>
  </si>
  <si>
    <t>y9291</t>
  </si>
  <si>
    <t>y9221</t>
  </si>
  <si>
    <t>y9230</t>
  </si>
  <si>
    <t>y9262</t>
  </si>
  <si>
    <t>y9271</t>
  </si>
  <si>
    <t>y9217</t>
  </si>
  <si>
    <t>y9263</t>
  </si>
  <si>
    <t>y9219</t>
  </si>
  <si>
    <t>y9245</t>
  </si>
  <si>
    <t>y9234</t>
  </si>
  <si>
    <t>y9244</t>
  </si>
  <si>
    <t>y9268</t>
  </si>
  <si>
    <t>y9251</t>
  </si>
  <si>
    <t>y9269</t>
  </si>
  <si>
    <t>y9238</t>
  </si>
  <si>
    <t>y9290</t>
  </si>
  <si>
    <t>y9287</t>
  </si>
  <si>
    <t>y9224</t>
  </si>
  <si>
    <t>y9280</t>
  </si>
  <si>
    <t>y9272</t>
  </si>
  <si>
    <t>y9210</t>
  </si>
  <si>
    <t>y9293</t>
  </si>
  <si>
    <t>y9215</t>
  </si>
  <si>
    <t>y9266</t>
  </si>
  <si>
    <t>y9278</t>
  </si>
  <si>
    <t>y9258</t>
  </si>
  <si>
    <t>y9231</t>
  </si>
  <si>
    <t>y9376</t>
  </si>
  <si>
    <t>y9367</t>
  </si>
  <si>
    <t>y9347</t>
  </si>
  <si>
    <t>y9394</t>
  </si>
  <si>
    <t>y9330</t>
  </si>
  <si>
    <t>y9317</t>
  </si>
  <si>
    <t>y9393</t>
  </si>
  <si>
    <t>y9392</t>
  </si>
  <si>
    <t>y9353</t>
  </si>
  <si>
    <t>y9373</t>
  </si>
  <si>
    <t>y9362</t>
  </si>
  <si>
    <t>y9301</t>
  </si>
  <si>
    <t>y9359</t>
  </si>
  <si>
    <t>y9340</t>
  </si>
  <si>
    <t>y9334</t>
  </si>
  <si>
    <t>y9318</t>
  </si>
  <si>
    <t>y9389</t>
  </si>
  <si>
    <t>y9345</t>
  </si>
  <si>
    <t>y9326</t>
  </si>
  <si>
    <t>y9346</t>
  </si>
  <si>
    <t>y9312</t>
  </si>
  <si>
    <t>y9303</t>
  </si>
  <si>
    <t>y9363</t>
  </si>
  <si>
    <t>y9354</t>
  </si>
  <si>
    <t>y9377</t>
  </si>
  <si>
    <t>y9382</t>
  </si>
  <si>
    <t>y9348</t>
  </si>
  <si>
    <t>y9313</t>
  </si>
  <si>
    <t>y9381</t>
  </si>
  <si>
    <t>y9332</t>
  </si>
  <si>
    <t>y9344</t>
  </si>
  <si>
    <t>y9333</t>
  </si>
  <si>
    <t>y9358</t>
  </si>
  <si>
    <t>y9375</t>
  </si>
  <si>
    <t>y9306</t>
  </si>
  <si>
    <t>y9387</t>
  </si>
  <si>
    <t>y9391</t>
  </si>
  <si>
    <t>y9337</t>
  </si>
  <si>
    <t>y9384</t>
  </si>
  <si>
    <t>y9379</t>
  </si>
  <si>
    <t>y9338</t>
  </si>
  <si>
    <t>y9304</t>
  </si>
  <si>
    <t>y9386</t>
  </si>
  <si>
    <t>y9335</t>
  </si>
  <si>
    <t>y9360</t>
  </si>
  <si>
    <t>y9331</t>
  </si>
  <si>
    <t>y9309</t>
  </si>
  <si>
    <t>y9329</t>
  </si>
  <si>
    <t>y9371</t>
  </si>
  <si>
    <t>y9315</t>
  </si>
  <si>
    <t>y9350</t>
  </si>
  <si>
    <t>y9305</t>
  </si>
  <si>
    <t>y9369</t>
  </si>
  <si>
    <t>y9342</t>
  </si>
  <si>
    <t>y9390</t>
  </si>
  <si>
    <t>y9336</t>
  </si>
  <si>
    <t>y9374</t>
  </si>
  <si>
    <t>y9370</t>
  </si>
  <si>
    <t>y9322</t>
  </si>
  <si>
    <t>y9316</t>
  </si>
  <si>
    <t>y9325</t>
  </si>
  <si>
    <t>y9349</t>
  </si>
  <si>
    <t>y9385</t>
  </si>
  <si>
    <t>y9368</t>
  </si>
  <si>
    <t>y9314</t>
  </si>
  <si>
    <t>y9343</t>
  </si>
  <si>
    <t>y9323</t>
  </si>
  <si>
    <t>y9319</t>
  </si>
  <si>
    <t>y9324</t>
  </si>
  <si>
    <t>y9372</t>
  </si>
  <si>
    <t>y9320</t>
  </si>
  <si>
    <t>y9302</t>
  </si>
  <si>
    <t>y9366</t>
  </si>
  <si>
    <t>y9328</t>
  </si>
  <si>
    <t>y9356</t>
  </si>
  <si>
    <t>y9311</t>
  </si>
  <si>
    <t>y9321</t>
  </si>
  <si>
    <t>y9355</t>
  </si>
  <si>
    <t>y9388</t>
  </si>
  <si>
    <t>辽源院</t>
  </si>
  <si>
    <t>y9442</t>
  </si>
  <si>
    <t>y9448</t>
  </si>
  <si>
    <t>y9472</t>
  </si>
  <si>
    <t>y9458</t>
  </si>
  <si>
    <t>y9495</t>
  </si>
  <si>
    <t>y9433</t>
  </si>
  <si>
    <t>y9489</t>
  </si>
  <si>
    <t>y9467</t>
  </si>
  <si>
    <t>y9492</t>
  </si>
  <si>
    <t>y9434</t>
  </si>
  <si>
    <t>y9441</t>
  </si>
  <si>
    <t>y9416</t>
  </si>
  <si>
    <t>y9488</t>
  </si>
  <si>
    <t>y9409</t>
  </si>
  <si>
    <t>y9479</t>
  </si>
  <si>
    <t>y9428</t>
  </si>
  <si>
    <t>y9411</t>
  </si>
  <si>
    <t>y9459</t>
  </si>
  <si>
    <t>y9493</t>
  </si>
  <si>
    <t>y9485</t>
  </si>
  <si>
    <t>y9410</t>
  </si>
  <si>
    <t>y9482</t>
  </si>
  <si>
    <t>y9425</t>
  </si>
  <si>
    <t>y9430</t>
  </si>
  <si>
    <t>y9401</t>
  </si>
  <si>
    <t>y9422</t>
  </si>
  <si>
    <t>y9469</t>
  </si>
  <si>
    <t>y9461</t>
  </si>
  <si>
    <t>y9491</t>
  </si>
  <si>
    <t>y9478</t>
  </si>
  <si>
    <t>y9477</t>
  </si>
  <si>
    <t>y9463</t>
  </si>
  <si>
    <t>y9490</t>
  </si>
  <si>
    <t>y9452</t>
  </si>
  <si>
    <t>y9415</t>
  </si>
  <si>
    <t>y9453</t>
  </si>
  <si>
    <t>y9454</t>
  </si>
  <si>
    <t>y9447</t>
  </si>
  <si>
    <t>y9405</t>
  </si>
  <si>
    <t>y9431</t>
  </si>
  <si>
    <t>y9440</t>
  </si>
  <si>
    <t>y9414</t>
  </si>
  <si>
    <t>y9457</t>
  </si>
  <si>
    <t>y9418</t>
  </si>
  <si>
    <t>y9402</t>
  </si>
  <si>
    <t>y9462</t>
  </si>
  <si>
    <t>y9420</t>
  </si>
  <si>
    <t>y9460</t>
  </si>
  <si>
    <t>y9450</t>
  </si>
  <si>
    <t>y9475</t>
  </si>
  <si>
    <t>y9408</t>
  </si>
  <si>
    <t>y9474</t>
  </si>
  <si>
    <t>y9466</t>
  </si>
  <si>
    <t>y9471</t>
  </si>
  <si>
    <t>y9483</t>
  </si>
  <si>
    <t>y9417</t>
  </si>
  <si>
    <t>y9468</t>
  </si>
  <si>
    <t>y9455</t>
  </si>
  <si>
    <t>y9406</t>
  </si>
  <si>
    <t>y9446</t>
  </si>
  <si>
    <t>y9444</t>
  </si>
  <si>
    <t>y9456</t>
  </si>
  <si>
    <t>y9470</t>
  </si>
  <si>
    <t>y9432</t>
  </si>
  <si>
    <t>y9451</t>
  </si>
  <si>
    <t>y9419</t>
  </si>
  <si>
    <t>y9443</t>
  </si>
  <si>
    <t>y9465</t>
  </si>
  <si>
    <t>y9484</t>
  </si>
  <si>
    <t>y9421</t>
  </si>
  <si>
    <t>y9413</t>
  </si>
  <si>
    <t>y9494</t>
  </si>
  <si>
    <t>y9445</t>
  </si>
  <si>
    <t>y9435</t>
  </si>
  <si>
    <t>y9439</t>
  </si>
  <si>
    <t>表6    省外（晚熟）</t>
  </si>
  <si>
    <t>y9403</t>
  </si>
  <si>
    <t>y9436</t>
  </si>
  <si>
    <t>y9486</t>
  </si>
  <si>
    <t>y9423</t>
  </si>
  <si>
    <t>绿育</t>
  </si>
  <si>
    <t>y9518</t>
  </si>
  <si>
    <t>y9541</t>
  </si>
  <si>
    <t>y9570</t>
  </si>
  <si>
    <t>y9548</t>
  </si>
  <si>
    <t>y9504</t>
  </si>
  <si>
    <t>y9581</t>
  </si>
  <si>
    <t>y9568</t>
  </si>
  <si>
    <t>y9507</t>
  </si>
  <si>
    <t>y9539</t>
  </si>
  <si>
    <t>y9526</t>
  </si>
  <si>
    <t>y9595</t>
  </si>
  <si>
    <t>y9588</t>
  </si>
  <si>
    <t>y9593</t>
  </si>
  <si>
    <t>y9542</t>
  </si>
  <si>
    <t>y9536</t>
  </si>
  <si>
    <t>y9530</t>
  </si>
  <si>
    <t>y9531</t>
  </si>
  <si>
    <t>y9580</t>
  </si>
  <si>
    <t>y9544</t>
  </si>
  <si>
    <t>y9515</t>
  </si>
  <si>
    <t>y9519</t>
  </si>
  <si>
    <t>y9535</t>
  </si>
  <si>
    <t>y9562</t>
  </si>
  <si>
    <t>y9521</t>
  </si>
  <si>
    <t>y9516</t>
  </si>
  <si>
    <t>y9584</t>
  </si>
  <si>
    <t>y9583</t>
  </si>
  <si>
    <t>y9575</t>
  </si>
  <si>
    <t>y9577</t>
  </si>
  <si>
    <t>y9520</t>
  </si>
  <si>
    <t>y9585</t>
  </si>
  <si>
    <t>y9505</t>
  </si>
  <si>
    <t>y9572</t>
  </si>
  <si>
    <t>y9524</t>
  </si>
  <si>
    <t>y9549</t>
  </si>
  <si>
    <t>y9558</t>
  </si>
  <si>
    <t>y9546</t>
  </si>
  <si>
    <t>y9501</t>
  </si>
  <si>
    <t>y9532</t>
  </si>
  <si>
    <t>y9550</t>
  </si>
  <si>
    <t>y9556</t>
  </si>
  <si>
    <t>y9582</t>
  </si>
  <si>
    <t>y9591</t>
  </si>
  <si>
    <t>y9574</t>
  </si>
  <si>
    <t>y9551</t>
  </si>
  <si>
    <t>y9552</t>
  </si>
  <si>
    <t>y9590</t>
  </si>
  <si>
    <t>y9538</t>
  </si>
  <si>
    <t>y9576</t>
  </si>
  <si>
    <t>y9559</t>
  </si>
  <si>
    <t>y9522</t>
  </si>
  <si>
    <t>y9553</t>
  </si>
  <si>
    <t>y9592</t>
  </si>
  <si>
    <t>y9503</t>
  </si>
  <si>
    <t>y9517</t>
  </si>
  <si>
    <t>y9579</t>
  </si>
  <si>
    <t>y9560</t>
  </si>
  <si>
    <t>y9587</t>
  </si>
  <si>
    <t>y9533</t>
  </si>
  <si>
    <t>y9557</t>
  </si>
  <si>
    <t>y9529</t>
  </si>
  <si>
    <t>y9527</t>
  </si>
  <si>
    <t>y9554</t>
  </si>
  <si>
    <t>y9509</t>
  </si>
  <si>
    <t>y9506</t>
  </si>
  <si>
    <t>y9566</t>
  </si>
  <si>
    <t>y9567</t>
  </si>
  <si>
    <t>y9564</t>
  </si>
  <si>
    <t>y9513</t>
  </si>
  <si>
    <t>y9534</t>
  </si>
  <si>
    <t>y9589</t>
  </si>
  <si>
    <t>y9547</t>
  </si>
  <si>
    <t>y9545</t>
  </si>
  <si>
    <t>y9571</t>
  </si>
  <si>
    <t>y9510</t>
  </si>
  <si>
    <t>y9502</t>
  </si>
  <si>
    <t>y9586</t>
  </si>
  <si>
    <t>y9508</t>
  </si>
  <si>
    <t>y9537</t>
  </si>
  <si>
    <t>y8090</t>
  </si>
  <si>
    <t>y8011</t>
  </si>
  <si>
    <t>y8089</t>
  </si>
  <si>
    <t>y8013</t>
  </si>
  <si>
    <t>y8095</t>
  </si>
  <si>
    <t>y8068</t>
  </si>
  <si>
    <t>y8063</t>
  </si>
  <si>
    <t>y8099</t>
  </si>
  <si>
    <t>y8044</t>
  </si>
  <si>
    <t>y8041</t>
  </si>
  <si>
    <t>y8037</t>
  </si>
  <si>
    <t>y8019</t>
  </si>
  <si>
    <t>y8074</t>
  </si>
  <si>
    <t>y8066</t>
  </si>
  <si>
    <t>y8091</t>
  </si>
  <si>
    <t>y8007</t>
  </si>
  <si>
    <t>y8001</t>
  </si>
  <si>
    <t>y8003</t>
  </si>
  <si>
    <t>y8081</t>
  </si>
  <si>
    <t>y8048</t>
  </si>
  <si>
    <t>y8024</t>
  </si>
  <si>
    <t>y8028</t>
  </si>
  <si>
    <t>y8071</t>
  </si>
  <si>
    <t>y8055</t>
  </si>
  <si>
    <t>y8092</t>
  </si>
  <si>
    <t>y8029</t>
  </si>
  <si>
    <t>y8005</t>
  </si>
  <si>
    <t>y8046</t>
  </si>
  <si>
    <t>y8023</t>
  </si>
  <si>
    <t>y8032</t>
  </si>
  <si>
    <t>y8060</t>
  </si>
  <si>
    <t>y8088</t>
  </si>
  <si>
    <t>y8078</t>
  </si>
  <si>
    <t>y8061</t>
  </si>
  <si>
    <t>y8100</t>
  </si>
  <si>
    <t>y8065</t>
  </si>
  <si>
    <t>y8036</t>
  </si>
  <si>
    <t>y8062</t>
  </si>
  <si>
    <t>y8047</t>
  </si>
  <si>
    <t>y8054</t>
  </si>
  <si>
    <t>y8014</t>
  </si>
  <si>
    <t>y8070</t>
  </si>
  <si>
    <t>y8073</t>
  </si>
  <si>
    <t>y8077</t>
  </si>
  <si>
    <t>y8016</t>
  </si>
  <si>
    <t>y8080</t>
  </si>
  <si>
    <t>y8086</t>
  </si>
  <si>
    <t>y8018</t>
  </si>
  <si>
    <t>y8004</t>
  </si>
  <si>
    <t>y8017</t>
  </si>
  <si>
    <t>y8049</t>
  </si>
  <si>
    <t>y8042</t>
  </si>
  <si>
    <t>y8033</t>
  </si>
  <si>
    <t>y8083</t>
  </si>
  <si>
    <t>y8084</t>
  </si>
  <si>
    <t>y8038</t>
  </si>
  <si>
    <t>y8098</t>
  </si>
  <si>
    <t>y8034</t>
  </si>
  <si>
    <t>y8026</t>
  </si>
  <si>
    <t>y8030</t>
  </si>
  <si>
    <t>y8039</t>
  </si>
  <si>
    <t>y8020</t>
  </si>
  <si>
    <t>y8076</t>
  </si>
  <si>
    <t>y8052</t>
  </si>
  <si>
    <t>y8051</t>
  </si>
  <si>
    <t>y8064</t>
  </si>
  <si>
    <t>y8022</t>
  </si>
  <si>
    <t>y8057</t>
  </si>
  <si>
    <t>y8008</t>
  </si>
  <si>
    <t>y8056</t>
  </si>
  <si>
    <t>y8075</t>
  </si>
  <si>
    <t>y8010</t>
  </si>
  <si>
    <t>y8045</t>
  </si>
  <si>
    <t>y8031</t>
  </si>
  <si>
    <t>y8035</t>
  </si>
  <si>
    <t>y8067</t>
  </si>
  <si>
    <t>y8021</t>
  </si>
  <si>
    <t>y8015</t>
  </si>
  <si>
    <t>y8059</t>
  </si>
  <si>
    <t>y8096</t>
  </si>
  <si>
    <t>y8069</t>
  </si>
  <si>
    <t>y8093</t>
  </si>
  <si>
    <t>y8058</t>
  </si>
  <si>
    <t>y8150</t>
  </si>
  <si>
    <t>y8114</t>
  </si>
  <si>
    <t>y8166</t>
  </si>
  <si>
    <t>y8119</t>
  </si>
  <si>
    <t>y8136</t>
  </si>
  <si>
    <t>y8188</t>
  </si>
  <si>
    <t>y8174</t>
  </si>
  <si>
    <t>y8191</t>
  </si>
  <si>
    <t>y8122</t>
  </si>
  <si>
    <t>y8181</t>
  </si>
  <si>
    <t>y8142</t>
  </si>
  <si>
    <t>y8200</t>
  </si>
  <si>
    <t>y8104</t>
  </si>
  <si>
    <t>y8183</t>
  </si>
  <si>
    <t>y8118</t>
  </si>
  <si>
    <t>y8159</t>
  </si>
  <si>
    <t>y8151</t>
  </si>
  <si>
    <t>y8156</t>
  </si>
  <si>
    <t>y8145</t>
  </si>
  <si>
    <t>y8120</t>
  </si>
  <si>
    <t>y8129</t>
  </si>
  <si>
    <t>y8107</t>
  </si>
  <si>
    <t>y8103</t>
  </si>
  <si>
    <t>y8149</t>
  </si>
  <si>
    <t>y8196</t>
  </si>
  <si>
    <t>y8193</t>
  </si>
  <si>
    <t>y8157</t>
  </si>
  <si>
    <t>y8115</t>
  </si>
  <si>
    <t>y8139</t>
  </si>
  <si>
    <t>y8138</t>
  </si>
  <si>
    <t>y8173</t>
  </si>
  <si>
    <t>y8116</t>
  </si>
  <si>
    <t>y8108</t>
  </si>
  <si>
    <t>y8132</t>
  </si>
  <si>
    <t>y8192</t>
  </si>
  <si>
    <t>y8106</t>
  </si>
  <si>
    <t>y8182</t>
  </si>
  <si>
    <t>y8199</t>
  </si>
  <si>
    <t>y8197</t>
  </si>
  <si>
    <t>y8161</t>
  </si>
  <si>
    <t>y8112</t>
  </si>
  <si>
    <t>y8146</t>
  </si>
  <si>
    <t>y8163</t>
  </si>
  <si>
    <t>y8123</t>
  </si>
  <si>
    <t>y8178</t>
  </si>
  <si>
    <t>y8172</t>
  </si>
  <si>
    <t>y8127</t>
  </si>
  <si>
    <t>y8190</t>
  </si>
  <si>
    <t>y8140</t>
  </si>
  <si>
    <t>y8186</t>
  </si>
  <si>
    <t>y8158</t>
  </si>
  <si>
    <t>y8180</t>
  </si>
  <si>
    <t>y8128</t>
  </si>
  <si>
    <t>y8141</t>
  </si>
  <si>
    <t>y8189</t>
  </si>
  <si>
    <t>y8185</t>
  </si>
  <si>
    <t>y8121</t>
  </si>
  <si>
    <t>y8170</t>
  </si>
  <si>
    <t>y8148</t>
  </si>
  <si>
    <t>y8105</t>
  </si>
  <si>
    <t>y8155</t>
  </si>
  <si>
    <t>y8113</t>
  </si>
  <si>
    <t>y8117</t>
  </si>
  <si>
    <t>y8162</t>
  </si>
  <si>
    <t>y8101</t>
  </si>
  <si>
    <t>y8168</t>
  </si>
  <si>
    <t>y8130</t>
  </si>
  <si>
    <t>y8164</t>
  </si>
  <si>
    <t>y8137</t>
  </si>
  <si>
    <t>y8133</t>
  </si>
  <si>
    <t>y8147</t>
  </si>
  <si>
    <t>y8160</t>
  </si>
  <si>
    <t>y8144</t>
  </si>
  <si>
    <t>y8124</t>
  </si>
  <si>
    <t>y8171</t>
  </si>
  <si>
    <t>y8134</t>
  </si>
  <si>
    <t>y8143</t>
  </si>
  <si>
    <t>y8110</t>
  </si>
  <si>
    <t>y8165</t>
  </si>
  <si>
    <t>y8154</t>
  </si>
  <si>
    <t>y8131</t>
  </si>
  <si>
    <t>y8152</t>
  </si>
  <si>
    <t>y8169</t>
  </si>
  <si>
    <t>y8631</t>
  </si>
  <si>
    <t>y8641</t>
  </si>
  <si>
    <t>y8603</t>
  </si>
  <si>
    <t>y8642</t>
  </si>
  <si>
    <t>y8612</t>
  </si>
  <si>
    <t>y8656</t>
  </si>
  <si>
    <t>y8696</t>
  </si>
  <si>
    <t>y8675</t>
  </si>
  <si>
    <t>y8632</t>
  </si>
  <si>
    <t>y8628</t>
  </si>
  <si>
    <t>y8616</t>
  </si>
  <si>
    <t>y8667</t>
  </si>
  <si>
    <t>y8649</t>
  </si>
  <si>
    <t>y8689</t>
  </si>
  <si>
    <t>y8652</t>
  </si>
  <si>
    <t>y8700</t>
  </si>
  <si>
    <t>y8610</t>
  </si>
  <si>
    <t>y8623</t>
  </si>
  <si>
    <t>y8668</t>
  </si>
  <si>
    <t>y8690</t>
  </si>
  <si>
    <t>y8695</t>
  </si>
  <si>
    <t>y8618</t>
  </si>
  <si>
    <t>y8637</t>
  </si>
  <si>
    <t>y8672</t>
  </si>
  <si>
    <t>y8635</t>
  </si>
  <si>
    <t>y8636</t>
  </si>
  <si>
    <t>y8644</t>
  </si>
  <si>
    <t>y8651</t>
  </si>
  <si>
    <t>y8683</t>
  </si>
  <si>
    <t>y8669</t>
  </si>
  <si>
    <t>y8666</t>
  </si>
  <si>
    <t>y8687</t>
  </si>
  <si>
    <t>y8688</t>
  </si>
  <si>
    <t>y8639</t>
  </si>
  <si>
    <t>y8665</t>
  </si>
  <si>
    <t>y8627</t>
  </si>
  <si>
    <t>y8691</t>
  </si>
  <si>
    <t>y8699</t>
  </si>
  <si>
    <t>y8661</t>
  </si>
  <si>
    <t>y8625</t>
  </si>
  <si>
    <t>y8640</t>
  </si>
  <si>
    <t>y8698</t>
  </si>
  <si>
    <t>y8643</t>
  </si>
  <si>
    <t>y8633</t>
  </si>
  <si>
    <t>y8664</t>
  </si>
  <si>
    <t>y8680</t>
  </si>
  <si>
    <t>y8684</t>
  </si>
  <si>
    <t>y8613</t>
  </si>
  <si>
    <t>y8663</t>
  </si>
  <si>
    <t>y8692</t>
  </si>
  <si>
    <t>y8682</t>
  </si>
  <si>
    <t>y8673</t>
  </si>
  <si>
    <t>y8606</t>
  </si>
  <si>
    <t>y8662</t>
  </si>
  <si>
    <t>y8624</t>
  </si>
  <si>
    <t>y8622</t>
  </si>
  <si>
    <t>y8629</t>
  </si>
  <si>
    <t>y8648</t>
  </si>
  <si>
    <t>y8653</t>
  </si>
  <si>
    <t>y8626</t>
  </si>
  <si>
    <t>y8671</t>
  </si>
  <si>
    <t>y8678</t>
  </si>
  <si>
    <t>y8611</t>
  </si>
  <si>
    <t>y8650</t>
  </si>
  <si>
    <t>y8615</t>
  </si>
  <si>
    <t>y8601</t>
  </si>
  <si>
    <t>y8697</t>
  </si>
  <si>
    <t>y8607</t>
  </si>
  <si>
    <t>y8646</t>
  </si>
  <si>
    <t>y8660</t>
  </si>
  <si>
    <t>y8659</t>
  </si>
  <si>
    <t>y8604</t>
  </si>
  <si>
    <t>y8609</t>
  </si>
  <si>
    <t>y8694</t>
  </si>
  <si>
    <t>y8681</t>
  </si>
  <si>
    <t>y8655</t>
  </si>
  <si>
    <t>y8602</t>
  </si>
  <si>
    <t>y8658</t>
  </si>
  <si>
    <t>y8674</t>
  </si>
  <si>
    <t>y8608</t>
  </si>
  <si>
    <t>y8657</t>
  </si>
  <si>
    <t>y8693</t>
  </si>
  <si>
    <t>y8620</t>
  </si>
  <si>
    <t>y8257</t>
  </si>
  <si>
    <t>y8229</t>
  </si>
  <si>
    <t>y8261</t>
  </si>
  <si>
    <t>y8202</t>
  </si>
  <si>
    <t>y8246</t>
  </si>
  <si>
    <t>y8230</t>
  </si>
  <si>
    <t>y8238</t>
  </si>
  <si>
    <t>y8250</t>
  </si>
  <si>
    <t>y8267</t>
  </si>
  <si>
    <t>y8201</t>
  </si>
  <si>
    <t>y8244</t>
  </si>
  <si>
    <t>y8252</t>
  </si>
  <si>
    <t>y8254</t>
  </si>
  <si>
    <t>y8211</t>
  </si>
  <si>
    <t>y8273</t>
  </si>
  <si>
    <t>y8205</t>
  </si>
  <si>
    <t>y8245</t>
  </si>
  <si>
    <t>y8258</t>
  </si>
  <si>
    <t>y8288</t>
  </si>
  <si>
    <t>y8247</t>
  </si>
  <si>
    <t>y8260</t>
  </si>
  <si>
    <t>y8285</t>
  </si>
  <si>
    <t>y8276</t>
  </si>
  <si>
    <t>y8234</t>
  </si>
  <si>
    <t>y8290</t>
  </si>
  <si>
    <t>y8296</t>
  </si>
  <si>
    <t>y8291</t>
  </si>
  <si>
    <t>y8295</t>
  </si>
  <si>
    <t>y8294</t>
  </si>
  <si>
    <t>y8204</t>
  </si>
  <si>
    <t>y8297</t>
  </si>
  <si>
    <t>y8207</t>
  </si>
  <si>
    <t>y8203</t>
  </si>
  <si>
    <t>y8280</t>
  </si>
  <si>
    <t>y8219</t>
  </si>
  <si>
    <t>y8269</t>
  </si>
  <si>
    <t>y8224</t>
  </si>
  <si>
    <t>y8283</t>
  </si>
  <si>
    <t>y8227</t>
  </si>
  <si>
    <t>y8237</t>
  </si>
  <si>
    <t>y8275</t>
  </si>
  <si>
    <t>y8215</t>
  </si>
  <si>
    <t>y8284</t>
  </si>
  <si>
    <t>y8210</t>
  </si>
  <si>
    <t>y8274</t>
  </si>
  <si>
    <t>y8218</t>
  </si>
  <si>
    <t>y8223</t>
  </si>
  <si>
    <t>y8226</t>
  </si>
  <si>
    <t>y8228</t>
  </si>
  <si>
    <t>y8249</t>
  </si>
  <si>
    <t>y8231</t>
  </si>
  <si>
    <t>y8256</t>
  </si>
  <si>
    <t>y8242</t>
  </si>
  <si>
    <t>y8220</t>
  </si>
  <si>
    <t>y8241</t>
  </si>
  <si>
    <t>y8233</t>
  </si>
  <si>
    <t>y8206</t>
  </si>
  <si>
    <t>y8259</t>
  </si>
  <si>
    <t>y8272</t>
  </si>
  <si>
    <t>y8289</t>
  </si>
  <si>
    <t>y8240</t>
  </si>
  <si>
    <t>y8293</t>
  </si>
  <si>
    <t>y8264</t>
  </si>
  <si>
    <t>y8243</t>
  </si>
  <si>
    <t>y8282</t>
  </si>
  <si>
    <t>y8251</t>
  </si>
  <si>
    <t>y8239</t>
  </si>
  <si>
    <t>y8232</t>
  </si>
  <si>
    <t>y8222</t>
  </si>
  <si>
    <t>y8213</t>
  </si>
  <si>
    <t>y8263</t>
  </si>
  <si>
    <t>y8298</t>
  </si>
  <si>
    <t>y8235</t>
  </si>
  <si>
    <t>y8212</t>
  </si>
  <si>
    <t>y8271</t>
  </si>
  <si>
    <t>y8268</t>
  </si>
  <si>
    <t>y8216</t>
  </si>
  <si>
    <t>y8248</t>
  </si>
  <si>
    <t>y8262</t>
  </si>
  <si>
    <t>y8217</t>
  </si>
  <si>
    <t>y8255</t>
  </si>
  <si>
    <t>y8209</t>
  </si>
  <si>
    <t>y8281</t>
  </si>
  <si>
    <t>y8313</t>
  </si>
  <si>
    <t>y8383</t>
  </si>
  <si>
    <t>y8368</t>
  </si>
  <si>
    <t>y8379</t>
  </si>
  <si>
    <t>y8357</t>
  </si>
  <si>
    <t>y8374</t>
  </si>
  <si>
    <t>y8337</t>
  </si>
  <si>
    <t>y8341</t>
  </si>
  <si>
    <t>y8354</t>
  </si>
  <si>
    <t>y8366</t>
  </si>
  <si>
    <t>y8392</t>
  </si>
  <si>
    <t>y8394</t>
  </si>
  <si>
    <t>y8369</t>
  </si>
  <si>
    <t>y8306</t>
  </si>
  <si>
    <t>y8316</t>
  </si>
  <si>
    <t>y8400</t>
  </si>
  <si>
    <t>y8322</t>
  </si>
  <si>
    <t>y8372</t>
  </si>
  <si>
    <t>y8384</t>
  </si>
  <si>
    <t>y8312</t>
  </si>
  <si>
    <t>y8347</t>
  </si>
  <si>
    <t>y8396</t>
  </si>
  <si>
    <t>y8309</t>
  </si>
  <si>
    <t>y8321</t>
  </si>
  <si>
    <t>y8375</t>
  </si>
  <si>
    <t>y8397</t>
  </si>
  <si>
    <t>y8353</t>
  </si>
  <si>
    <t>y8371</t>
  </si>
  <si>
    <t>y8336</t>
  </si>
  <si>
    <t>y8303</t>
  </si>
  <si>
    <t>y8352</t>
  </si>
  <si>
    <t>y8376</t>
  </si>
  <si>
    <t>y8333</t>
  </si>
  <si>
    <t>y8314</t>
  </si>
  <si>
    <t>y8301</t>
  </si>
  <si>
    <t>y8305</t>
  </si>
  <si>
    <t>y8342</t>
  </si>
  <si>
    <t>y8356</t>
  </si>
  <si>
    <t>y8302</t>
  </si>
  <si>
    <t>y8378</t>
  </si>
  <si>
    <t>y8323</t>
  </si>
  <si>
    <t>y8389</t>
  </si>
  <si>
    <t>y8339</t>
  </si>
  <si>
    <t>y8317</t>
  </si>
  <si>
    <t>y8351</t>
  </si>
  <si>
    <t>y8310</t>
  </si>
  <si>
    <t>y8329</t>
  </si>
  <si>
    <t>y8390</t>
  </si>
  <si>
    <t>y8355</t>
  </si>
  <si>
    <t>y8360</t>
  </si>
  <si>
    <t>y8382</t>
  </si>
  <si>
    <t>y8340</t>
  </si>
  <si>
    <t>y8328</t>
  </si>
  <si>
    <t>y8395</t>
  </si>
  <si>
    <t>y8311</t>
  </si>
  <si>
    <t>y8334</t>
  </si>
  <si>
    <t>y8308</t>
  </si>
  <si>
    <t>y8330</t>
  </si>
  <si>
    <t>y8346</t>
  </si>
  <si>
    <t>y8320</t>
  </si>
  <si>
    <t>y8307</t>
  </si>
  <si>
    <t>y8335</t>
  </si>
  <si>
    <t>y8361</t>
  </si>
  <si>
    <t>y8350</t>
  </si>
  <si>
    <t>y8349</t>
  </si>
  <si>
    <t>y8325</t>
  </si>
  <si>
    <t>y8344</t>
  </si>
  <si>
    <t>y8324</t>
  </si>
  <si>
    <t>y8331</t>
  </si>
  <si>
    <t>y8326</t>
  </si>
  <si>
    <t>y8381</t>
  </si>
  <si>
    <t>y8370</t>
  </si>
  <si>
    <t>y8380</t>
  </si>
  <si>
    <t>y8327</t>
  </si>
  <si>
    <t>y8315</t>
  </si>
  <si>
    <t>y8365</t>
  </si>
  <si>
    <t>y8358</t>
  </si>
  <si>
    <t>y8373</t>
  </si>
  <si>
    <t>y8319</t>
  </si>
  <si>
    <t>y8387</t>
  </si>
  <si>
    <t>y8304</t>
  </si>
  <si>
    <t>y8364</t>
  </si>
  <si>
    <t>y8318</t>
  </si>
  <si>
    <t>y8513</t>
  </si>
  <si>
    <t>y8552</t>
  </si>
  <si>
    <t>y8541</t>
  </si>
  <si>
    <t>y8579</t>
  </si>
  <si>
    <t>y8572</t>
  </si>
  <si>
    <t>y8501</t>
  </si>
  <si>
    <t>y8558</t>
  </si>
  <si>
    <t>y8526</t>
  </si>
  <si>
    <t>y8571</t>
  </si>
  <si>
    <t>y8505</t>
  </si>
  <si>
    <t>y8574</t>
  </si>
  <si>
    <t>y8532</t>
  </si>
  <si>
    <t>y8573</t>
  </si>
  <si>
    <t>y8524</t>
  </si>
  <si>
    <t>y8588</t>
  </si>
  <si>
    <t>y8559</t>
  </si>
  <si>
    <t>y8522</t>
  </si>
  <si>
    <t>y8503</t>
  </si>
  <si>
    <t>y8530</t>
  </si>
  <si>
    <t>y8517</t>
  </si>
  <si>
    <t>y8512</t>
  </si>
  <si>
    <t>y8543</t>
  </si>
  <si>
    <t>y8509</t>
  </si>
  <si>
    <t>y8511</t>
  </si>
  <si>
    <t>y8562</t>
  </si>
  <si>
    <t>y8520</t>
  </si>
  <si>
    <t>y8593</t>
  </si>
  <si>
    <t>y8510</t>
  </si>
  <si>
    <t>y8537</t>
  </si>
  <si>
    <t>y8516</t>
  </si>
  <si>
    <t>y8583</t>
  </si>
  <si>
    <t>y8568</t>
  </si>
  <si>
    <t>y8554</t>
  </si>
  <si>
    <t>y8592</t>
  </si>
  <si>
    <t>y8589</t>
  </si>
  <si>
    <t>y8555</t>
  </si>
  <si>
    <t>y8536</t>
  </si>
  <si>
    <t>y8582</t>
  </si>
  <si>
    <t>y8563</t>
  </si>
  <si>
    <t>y8504</t>
  </si>
  <si>
    <t>y8581</t>
  </si>
  <si>
    <t>y8531</t>
  </si>
  <si>
    <t>y8570</t>
  </si>
  <si>
    <t>y8598</t>
  </si>
  <si>
    <t>y8545</t>
  </si>
  <si>
    <t>y8560</t>
  </si>
  <si>
    <t>y8547</t>
  </si>
  <si>
    <t>y8565</t>
  </si>
  <si>
    <t>y8525</t>
  </si>
  <si>
    <t>y8533</t>
  </si>
  <si>
    <t>y8508</t>
  </si>
  <si>
    <t>y8550</t>
  </si>
  <si>
    <t>y8591</t>
  </si>
  <si>
    <t>y8599</t>
  </si>
  <si>
    <t>y8502</t>
  </si>
  <si>
    <t>y8506</t>
  </si>
  <si>
    <t>y8514</t>
  </si>
  <si>
    <t>y8577</t>
  </si>
  <si>
    <t>y8540</t>
  </si>
  <si>
    <t>y8553</t>
  </si>
  <si>
    <t>y8546</t>
  </si>
  <si>
    <t>y8542</t>
  </si>
  <si>
    <t>y8586</t>
  </si>
  <si>
    <t>y8535</t>
  </si>
  <si>
    <t>y8567</t>
  </si>
  <si>
    <t>y8538</t>
  </si>
  <si>
    <t>y8557</t>
  </si>
  <si>
    <t>y8561</t>
  </si>
  <si>
    <t>y8584</t>
  </si>
  <si>
    <t>y8528</t>
  </si>
  <si>
    <t>y8556</t>
  </si>
  <si>
    <t>y8564</t>
  </si>
  <si>
    <t>y8587</t>
  </si>
  <si>
    <t>y8575</t>
  </si>
  <si>
    <t>y8534</t>
  </si>
  <si>
    <t>y8600</t>
  </si>
  <si>
    <t>y8580</t>
  </si>
  <si>
    <t>y8569</t>
  </si>
  <si>
    <t>y8578</t>
  </si>
  <si>
    <t>y8518</t>
  </si>
  <si>
    <t>y8596</t>
  </si>
  <si>
    <t>y8594</t>
  </si>
  <si>
    <t>y8566</t>
  </si>
  <si>
    <t>位次</t>
  </si>
  <si>
    <t>产量</t>
  </si>
  <si>
    <t>比CK±％</t>
  </si>
  <si>
    <t>白山河口</t>
  </si>
  <si>
    <t>抚松万良</t>
  </si>
  <si>
    <t>敦化新源</t>
  </si>
  <si>
    <t>延边院</t>
  </si>
  <si>
    <t>y1055</t>
  </si>
  <si>
    <t>y1120</t>
  </si>
  <si>
    <t>y1208</t>
  </si>
  <si>
    <t>y1344</t>
  </si>
  <si>
    <t>y1531</t>
  </si>
  <si>
    <t>y1015</t>
  </si>
  <si>
    <t>y1136</t>
  </si>
  <si>
    <t>y1223</t>
  </si>
  <si>
    <t>y1323</t>
  </si>
  <si>
    <t>y1503</t>
  </si>
  <si>
    <t>y1037</t>
  </si>
  <si>
    <t>y1156</t>
  </si>
  <si>
    <t>y1240</t>
  </si>
  <si>
    <t>y1342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</si>
</sst>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0.0000000_ "/>
    <numFmt numFmtId="191" formatCode="0.000000_ "/>
    <numFmt numFmtId="192" formatCode="000000"/>
    <numFmt numFmtId="193" formatCode="0;_"/>
    <numFmt numFmtId="194" formatCode="0;_ꠀ"/>
    <numFmt numFmtId="195" formatCode="0.0;_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 "/>
    <numFmt numFmtId="201" formatCode="0.00_);[Red]\(0.00\)"/>
    <numFmt numFmtId="202" formatCode="0.000_);[Red]\(0.000\)"/>
    <numFmt numFmtId="203" formatCode="0.0000_);[Red]\(0.0000\)"/>
    <numFmt numFmtId="204" formatCode="0.00000_);[Red]\(0.00000\)"/>
    <numFmt numFmtId="205" formatCode="0;_᐀"/>
    <numFmt numFmtId="206" formatCode="0;_耀"/>
    <numFmt numFmtId="207" formatCode="0.0;_耀"/>
    <numFmt numFmtId="208" formatCode="0.00;_耀"/>
    <numFmt numFmtId="209" formatCode="0.00000000_ "/>
    <numFmt numFmtId="210" formatCode="0.0_);[Red]\(0.0\)"/>
    <numFmt numFmtId="211" formatCode="0.0;[Red]0.0"/>
    <numFmt numFmtId="212" formatCode="0.000000000_ "/>
    <numFmt numFmtId="213" formatCode="0.00;[Red]0.00"/>
    <numFmt numFmtId="214" formatCode="0.0;_尀"/>
    <numFmt numFmtId="215" formatCode="0.0;_"/>
    <numFmt numFmtId="216" formatCode="0;_"/>
    <numFmt numFmtId="217" formatCode="0.00;_"/>
    <numFmt numFmtId="218" formatCode="0.0;_뀀"/>
    <numFmt numFmtId="219" formatCode="_ &quot;¥&quot;* #,##0.00_ ;_ &quot;¥&quot;* \-#,##0.00_ ;_ &quot;¥&quot;* \-??_ ;_ @_ "/>
    <numFmt numFmtId="220" formatCode="_ &quot;¥&quot;* #,##0_ ;_ &quot;¥&quot;* \-#,##0_ ;_ &quot;¥&quot;* \-_ ;_ @_ "/>
    <numFmt numFmtId="221" formatCode="0.0000000000_ "/>
    <numFmt numFmtId="222" formatCode="0.0_);\(0.0\)"/>
    <numFmt numFmtId="223" formatCode="0;_ᰀ"/>
    <numFmt numFmtId="224" formatCode="0.0;_㰀"/>
    <numFmt numFmtId="225" formatCode="0.00;_ఀ"/>
    <numFmt numFmtId="226" formatCode="0;_퀀"/>
    <numFmt numFmtId="227" formatCode="0;[Red]0"/>
    <numFmt numFmtId="228" formatCode="0_);[Red]\(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i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40" applyFont="1" applyBorder="1" applyAlignment="1">
      <alignment horizontal="center" vertical="center"/>
      <protection/>
    </xf>
    <xf numFmtId="189" fontId="2" fillId="0" borderId="0" xfId="0" applyNumberFormat="1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18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40" applyFont="1" applyBorder="1" applyAlignment="1">
      <alignment horizontal="center" vertical="center" wrapText="1"/>
      <protection/>
    </xf>
    <xf numFmtId="189" fontId="2" fillId="0" borderId="0" xfId="0" applyNumberFormat="1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189" fontId="2" fillId="0" borderId="0" xfId="0" applyNumberFormat="1" applyFont="1" applyBorder="1" applyAlignment="1">
      <alignment horizont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9" fontId="23" fillId="0" borderId="0" xfId="0" applyNumberFormat="1" applyFont="1" applyBorder="1" applyAlignment="1">
      <alignment horizontal="center"/>
    </xf>
    <xf numFmtId="0" fontId="2" fillId="0" borderId="10" xfId="40" applyFont="1" applyBorder="1" applyAlignment="1">
      <alignment horizontal="center" vertical="center" wrapText="1"/>
      <protection/>
    </xf>
    <xf numFmtId="189" fontId="22" fillId="0" borderId="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30"/>
  <sheetViews>
    <sheetView workbookViewId="0" topLeftCell="A1">
      <selection activeCell="BA5" sqref="BA5"/>
    </sheetView>
  </sheetViews>
  <sheetFormatPr defaultColWidth="9.00390625" defaultRowHeight="23.25" customHeight="1"/>
  <cols>
    <col min="1" max="1" width="2.00390625" style="11" customWidth="1"/>
    <col min="2" max="2" width="6.125" style="11" customWidth="1"/>
    <col min="3" max="3" width="8.25390625" style="11" customWidth="1"/>
    <col min="4" max="4" width="8.625" style="11" customWidth="1"/>
    <col min="5" max="5" width="9.25390625" style="11" customWidth="1"/>
    <col min="6" max="12" width="8.625" style="11" customWidth="1"/>
    <col min="13" max="13" width="9.00390625" style="11" customWidth="1"/>
    <col min="14" max="38" width="8.625" style="11" customWidth="1"/>
    <col min="39" max="39" width="9.00390625" style="11" customWidth="1"/>
    <col min="40" max="51" width="8.25390625" style="11" customWidth="1"/>
    <col min="52" max="16384" width="9.00390625" style="11" customWidth="1"/>
  </cols>
  <sheetData>
    <row r="3" spans="5:12" ht="23.25" customHeight="1">
      <c r="E3" s="24" t="s">
        <v>2468</v>
      </c>
      <c r="L3" s="1" t="s">
        <v>2467</v>
      </c>
    </row>
    <row r="4" spans="4:53" ht="23.25" customHeight="1">
      <c r="D4" s="28">
        <v>46</v>
      </c>
      <c r="E4" s="28">
        <v>60</v>
      </c>
      <c r="F4" s="28">
        <v>18</v>
      </c>
      <c r="G4" s="28">
        <v>41</v>
      </c>
      <c r="H4" s="28">
        <v>32</v>
      </c>
      <c r="I4" s="28">
        <v>28</v>
      </c>
      <c r="J4" s="28">
        <v>22</v>
      </c>
      <c r="K4" s="29"/>
      <c r="L4" s="28">
        <v>25</v>
      </c>
      <c r="M4" s="28">
        <v>9</v>
      </c>
      <c r="N4" s="28">
        <v>5</v>
      </c>
      <c r="O4" s="28">
        <v>12</v>
      </c>
      <c r="P4" s="28">
        <v>44</v>
      </c>
      <c r="Q4" s="28">
        <v>33</v>
      </c>
      <c r="R4" s="28">
        <v>40</v>
      </c>
      <c r="S4" s="28">
        <v>13</v>
      </c>
      <c r="T4" s="28">
        <v>50</v>
      </c>
      <c r="U4" s="28">
        <v>59</v>
      </c>
      <c r="V4" s="28">
        <v>3</v>
      </c>
      <c r="W4" s="28">
        <v>55</v>
      </c>
      <c r="X4" s="28">
        <v>23</v>
      </c>
      <c r="Y4" s="28">
        <v>21</v>
      </c>
      <c r="Z4" s="28">
        <v>49</v>
      </c>
      <c r="AA4" s="28">
        <v>43</v>
      </c>
      <c r="AB4" s="28">
        <v>19</v>
      </c>
      <c r="AC4" s="28">
        <v>36</v>
      </c>
      <c r="AD4" s="28">
        <v>47</v>
      </c>
      <c r="AE4" s="28">
        <v>6</v>
      </c>
      <c r="AF4" s="28">
        <v>38</v>
      </c>
      <c r="AG4" s="28">
        <v>54</v>
      </c>
      <c r="AH4" s="28">
        <v>37</v>
      </c>
      <c r="AI4" s="28">
        <v>31</v>
      </c>
      <c r="AJ4" s="28">
        <v>15</v>
      </c>
      <c r="AK4" s="28">
        <v>26</v>
      </c>
      <c r="AL4" s="28">
        <v>16</v>
      </c>
      <c r="AM4" s="28">
        <v>52</v>
      </c>
      <c r="AN4" s="28">
        <v>39</v>
      </c>
      <c r="AO4" s="28">
        <v>29</v>
      </c>
      <c r="AP4" s="28">
        <v>53</v>
      </c>
      <c r="AQ4" s="28">
        <v>2</v>
      </c>
      <c r="AR4" s="28">
        <v>34</v>
      </c>
      <c r="AS4" s="28">
        <v>17</v>
      </c>
      <c r="AT4" s="28">
        <v>61</v>
      </c>
      <c r="AU4" s="28">
        <v>20</v>
      </c>
      <c r="AV4" s="28">
        <v>1</v>
      </c>
      <c r="AW4" s="28">
        <v>62</v>
      </c>
      <c r="AX4" s="28">
        <v>58</v>
      </c>
      <c r="AY4" s="28">
        <v>4</v>
      </c>
      <c r="AZ4" s="28">
        <v>24</v>
      </c>
      <c r="BA4" s="1">
        <v>56</v>
      </c>
    </row>
    <row r="5" spans="4:53" ht="23.25" customHeight="1">
      <c r="D5" s="29" t="s">
        <v>2195</v>
      </c>
      <c r="E5" s="29" t="s">
        <v>2206</v>
      </c>
      <c r="F5" s="29" t="s">
        <v>2172</v>
      </c>
      <c r="G5" s="29" t="s">
        <v>2192</v>
      </c>
      <c r="H5" s="29" t="s">
        <v>2184</v>
      </c>
      <c r="I5" s="29" t="s">
        <v>2181</v>
      </c>
      <c r="J5" s="29" t="s">
        <v>2176</v>
      </c>
      <c r="K5" s="29"/>
      <c r="L5" s="29" t="s">
        <v>2179</v>
      </c>
      <c r="M5" s="29" t="s">
        <v>2166</v>
      </c>
      <c r="N5" s="29" t="s">
        <v>2164</v>
      </c>
      <c r="O5" s="29" t="s">
        <v>2167</v>
      </c>
      <c r="P5" s="29" t="s">
        <v>2194</v>
      </c>
      <c r="Q5" s="29" t="s">
        <v>2185</v>
      </c>
      <c r="R5" s="29" t="s">
        <v>2191</v>
      </c>
      <c r="S5" s="29" t="s">
        <v>2168</v>
      </c>
      <c r="T5" s="29" t="s">
        <v>2198</v>
      </c>
      <c r="U5" s="29" t="s">
        <v>2205</v>
      </c>
      <c r="V5" s="29" t="s">
        <v>2162</v>
      </c>
      <c r="W5" s="29" t="s">
        <v>2202</v>
      </c>
      <c r="X5" s="29" t="s">
        <v>2177</v>
      </c>
      <c r="Y5" s="29" t="s">
        <v>2175</v>
      </c>
      <c r="Z5" s="29" t="s">
        <v>2197</v>
      </c>
      <c r="AA5" s="29" t="s">
        <v>2193</v>
      </c>
      <c r="AB5" s="29" t="s">
        <v>2173</v>
      </c>
      <c r="AC5" s="29" t="s">
        <v>2187</v>
      </c>
      <c r="AD5" s="29" t="s">
        <v>2196</v>
      </c>
      <c r="AE5" s="29" t="s">
        <v>2165</v>
      </c>
      <c r="AF5" s="29" t="s">
        <v>2189</v>
      </c>
      <c r="AG5" s="29" t="s">
        <v>2201</v>
      </c>
      <c r="AH5" s="29" t="s">
        <v>2188</v>
      </c>
      <c r="AI5" s="29" t="s">
        <v>2183</v>
      </c>
      <c r="AJ5" s="29" t="s">
        <v>2169</v>
      </c>
      <c r="AK5" s="29" t="s">
        <v>2180</v>
      </c>
      <c r="AL5" s="29" t="s">
        <v>2170</v>
      </c>
      <c r="AM5" s="29" t="s">
        <v>2199</v>
      </c>
      <c r="AN5" s="29" t="s">
        <v>2190</v>
      </c>
      <c r="AO5" s="29" t="s">
        <v>2182</v>
      </c>
      <c r="AP5" s="29" t="s">
        <v>2200</v>
      </c>
      <c r="AQ5" s="30" t="s">
        <v>2161</v>
      </c>
      <c r="AR5" s="29" t="s">
        <v>2186</v>
      </c>
      <c r="AS5" s="29" t="s">
        <v>2171</v>
      </c>
      <c r="AT5" s="30" t="s">
        <v>2207</v>
      </c>
      <c r="AU5" s="29" t="s">
        <v>2174</v>
      </c>
      <c r="AV5" s="29" t="s">
        <v>2160</v>
      </c>
      <c r="AW5" s="29" t="s">
        <v>2208</v>
      </c>
      <c r="AX5" s="29" t="s">
        <v>2204</v>
      </c>
      <c r="AY5" s="29" t="s">
        <v>2163</v>
      </c>
      <c r="AZ5" s="29" t="s">
        <v>2178</v>
      </c>
      <c r="BA5" s="11" t="s">
        <v>2203</v>
      </c>
    </row>
    <row r="6" spans="2:53" ht="25.5" customHeight="1">
      <c r="B6" s="37" t="s">
        <v>2149</v>
      </c>
      <c r="C6" s="17" t="s">
        <v>2150</v>
      </c>
      <c r="D6" s="20">
        <v>46</v>
      </c>
      <c r="E6" s="20">
        <v>60</v>
      </c>
      <c r="F6" s="20">
        <v>18</v>
      </c>
      <c r="G6" s="20">
        <v>41</v>
      </c>
      <c r="H6" s="20">
        <v>32</v>
      </c>
      <c r="I6" s="20">
        <v>28</v>
      </c>
      <c r="J6" s="20">
        <v>22</v>
      </c>
      <c r="K6" s="17" t="s">
        <v>2151</v>
      </c>
      <c r="L6" s="20">
        <v>25</v>
      </c>
      <c r="M6" s="20">
        <v>9</v>
      </c>
      <c r="N6" s="20">
        <v>5</v>
      </c>
      <c r="O6" s="20">
        <v>12</v>
      </c>
      <c r="P6" s="20">
        <v>44</v>
      </c>
      <c r="Q6" s="20">
        <v>33</v>
      </c>
      <c r="R6" s="20">
        <v>40</v>
      </c>
      <c r="S6" s="20">
        <v>13</v>
      </c>
      <c r="T6" s="20">
        <v>50</v>
      </c>
      <c r="U6" s="20">
        <v>59</v>
      </c>
      <c r="V6" s="20">
        <v>3</v>
      </c>
      <c r="W6" s="20">
        <v>55</v>
      </c>
      <c r="X6" s="20">
        <v>23</v>
      </c>
      <c r="Y6" s="20">
        <v>21</v>
      </c>
      <c r="Z6" s="20">
        <v>49</v>
      </c>
      <c r="AA6" s="20">
        <v>43</v>
      </c>
      <c r="AB6" s="20">
        <v>19</v>
      </c>
      <c r="AC6" s="20">
        <v>36</v>
      </c>
      <c r="AD6" s="20">
        <v>47</v>
      </c>
      <c r="AE6" s="20">
        <v>6</v>
      </c>
      <c r="AF6" s="20">
        <v>38</v>
      </c>
      <c r="AG6" s="20">
        <v>54</v>
      </c>
      <c r="AH6" s="20">
        <v>37</v>
      </c>
      <c r="AI6" s="20">
        <v>31</v>
      </c>
      <c r="AJ6" s="20">
        <v>15</v>
      </c>
      <c r="AK6" s="20">
        <v>26</v>
      </c>
      <c r="AL6" s="20">
        <v>16</v>
      </c>
      <c r="AM6" s="20">
        <v>52</v>
      </c>
      <c r="AN6" s="20">
        <v>39</v>
      </c>
      <c r="AO6" s="20">
        <v>29</v>
      </c>
      <c r="AP6" s="20">
        <v>53</v>
      </c>
      <c r="AQ6" s="20">
        <v>2</v>
      </c>
      <c r="AR6" s="20">
        <v>34</v>
      </c>
      <c r="AS6" s="20">
        <v>17</v>
      </c>
      <c r="AT6" s="20">
        <v>61</v>
      </c>
      <c r="AU6" s="20">
        <v>20</v>
      </c>
      <c r="AV6" s="20">
        <v>1</v>
      </c>
      <c r="AW6" s="20">
        <v>62</v>
      </c>
      <c r="AX6" s="20">
        <v>58</v>
      </c>
      <c r="AY6" s="20">
        <v>4</v>
      </c>
      <c r="AZ6" s="20">
        <v>24</v>
      </c>
      <c r="BA6" s="20">
        <v>56</v>
      </c>
    </row>
    <row r="7" spans="2:53" ht="17.25" customHeight="1">
      <c r="B7" s="35"/>
      <c r="C7" s="20" t="s">
        <v>2152</v>
      </c>
      <c r="D7" s="20" t="s">
        <v>181</v>
      </c>
      <c r="E7" s="20" t="s">
        <v>211</v>
      </c>
      <c r="F7" s="20" t="s">
        <v>161</v>
      </c>
      <c r="G7" s="20" t="s">
        <v>116</v>
      </c>
      <c r="H7" s="20" t="s">
        <v>101</v>
      </c>
      <c r="I7" s="20" t="s">
        <v>226</v>
      </c>
      <c r="J7" s="20" t="s">
        <v>176</v>
      </c>
      <c r="K7" s="17"/>
      <c r="L7" s="20" t="s">
        <v>41</v>
      </c>
      <c r="M7" s="20" t="s">
        <v>96</v>
      </c>
      <c r="N7" s="20" t="s">
        <v>3378</v>
      </c>
      <c r="O7" s="20" t="s">
        <v>146</v>
      </c>
      <c r="P7" s="20" t="s">
        <v>121</v>
      </c>
      <c r="Q7" s="20" t="s">
        <v>86</v>
      </c>
      <c r="R7" s="20" t="s">
        <v>111</v>
      </c>
      <c r="S7" s="20" t="s">
        <v>31</v>
      </c>
      <c r="T7" s="20" t="s">
        <v>11</v>
      </c>
      <c r="U7" s="20" t="s">
        <v>16</v>
      </c>
      <c r="V7" s="20" t="s">
        <v>166</v>
      </c>
      <c r="W7" s="20" t="s">
        <v>46</v>
      </c>
      <c r="X7" s="20" t="s">
        <v>3373</v>
      </c>
      <c r="Y7" s="20" t="s">
        <v>106</v>
      </c>
      <c r="Z7" s="20" t="s">
        <v>21</v>
      </c>
      <c r="AA7" s="20" t="s">
        <v>136</v>
      </c>
      <c r="AB7" s="20" t="s">
        <v>171</v>
      </c>
      <c r="AC7" s="20" t="s">
        <v>51</v>
      </c>
      <c r="AD7" s="20" t="s">
        <v>186</v>
      </c>
      <c r="AE7" s="20" t="s">
        <v>3383</v>
      </c>
      <c r="AF7" s="20" t="s">
        <v>196</v>
      </c>
      <c r="AG7" s="20" t="s">
        <v>1</v>
      </c>
      <c r="AH7" s="20" t="s">
        <v>26</v>
      </c>
      <c r="AI7" s="20" t="s">
        <v>141</v>
      </c>
      <c r="AJ7" s="20" t="s">
        <v>91</v>
      </c>
      <c r="AK7" s="20" t="s">
        <v>201</v>
      </c>
      <c r="AL7" s="20" t="s">
        <v>206</v>
      </c>
      <c r="AM7" s="20" t="s">
        <v>131</v>
      </c>
      <c r="AN7" s="20" t="s">
        <v>126</v>
      </c>
      <c r="AO7" s="20" t="s">
        <v>36</v>
      </c>
      <c r="AP7" s="20" t="s">
        <v>6</v>
      </c>
      <c r="AQ7" s="20" t="s">
        <v>151</v>
      </c>
      <c r="AR7" s="20" t="s">
        <v>66</v>
      </c>
      <c r="AS7" s="20" t="s">
        <v>156</v>
      </c>
      <c r="AT7" s="20" t="s">
        <v>81</v>
      </c>
      <c r="AU7" s="20" t="s">
        <v>71</v>
      </c>
      <c r="AV7" s="20" t="s">
        <v>61</v>
      </c>
      <c r="AW7" s="20" t="s">
        <v>191</v>
      </c>
      <c r="AX7" s="20" t="s">
        <v>221</v>
      </c>
      <c r="AY7" s="20" t="s">
        <v>76</v>
      </c>
      <c r="AZ7" s="20" t="s">
        <v>56</v>
      </c>
      <c r="BA7" s="20" t="s">
        <v>216</v>
      </c>
    </row>
    <row r="8" spans="2:53" ht="17.25" customHeight="1">
      <c r="B8" s="35"/>
      <c r="C8" s="12" t="s">
        <v>3371</v>
      </c>
      <c r="D8" s="12" t="s">
        <v>184</v>
      </c>
      <c r="E8" s="12" t="s">
        <v>214</v>
      </c>
      <c r="F8" s="12" t="s">
        <v>164</v>
      </c>
      <c r="G8" s="12" t="s">
        <v>119</v>
      </c>
      <c r="H8" s="12" t="s">
        <v>104</v>
      </c>
      <c r="I8" s="12" t="s">
        <v>229</v>
      </c>
      <c r="J8" s="12" t="s">
        <v>179</v>
      </c>
      <c r="L8" s="12" t="s">
        <v>44</v>
      </c>
      <c r="M8" s="12" t="s">
        <v>99</v>
      </c>
      <c r="N8" s="12" t="s">
        <v>3381</v>
      </c>
      <c r="O8" s="12" t="s">
        <v>149</v>
      </c>
      <c r="P8" s="12" t="s">
        <v>124</v>
      </c>
      <c r="Q8" s="12" t="s">
        <v>89</v>
      </c>
      <c r="R8" s="12" t="s">
        <v>114</v>
      </c>
      <c r="S8" s="12" t="s">
        <v>34</v>
      </c>
      <c r="T8" s="12" t="s">
        <v>14</v>
      </c>
      <c r="U8" s="12" t="s">
        <v>19</v>
      </c>
      <c r="V8" s="12" t="s">
        <v>169</v>
      </c>
      <c r="W8" s="12" t="s">
        <v>49</v>
      </c>
      <c r="X8" s="12" t="s">
        <v>3376</v>
      </c>
      <c r="Y8" s="12" t="s">
        <v>109</v>
      </c>
      <c r="Z8" s="12" t="s">
        <v>24</v>
      </c>
      <c r="AA8" s="12" t="s">
        <v>139</v>
      </c>
      <c r="AB8" s="12" t="s">
        <v>174</v>
      </c>
      <c r="AC8" s="12" t="s">
        <v>54</v>
      </c>
      <c r="AD8" s="12" t="s">
        <v>189</v>
      </c>
      <c r="AE8" s="12" t="s">
        <v>3386</v>
      </c>
      <c r="AF8" s="12" t="s">
        <v>199</v>
      </c>
      <c r="AG8" s="12" t="s">
        <v>4</v>
      </c>
      <c r="AH8" s="12" t="s">
        <v>29</v>
      </c>
      <c r="AI8" s="12" t="s">
        <v>144</v>
      </c>
      <c r="AJ8" s="12" t="s">
        <v>94</v>
      </c>
      <c r="AK8" s="12" t="s">
        <v>204</v>
      </c>
      <c r="AL8" s="12" t="s">
        <v>209</v>
      </c>
      <c r="AM8" s="12" t="s">
        <v>134</v>
      </c>
      <c r="AN8" s="12" t="s">
        <v>129</v>
      </c>
      <c r="AO8" s="12" t="s">
        <v>39</v>
      </c>
      <c r="AP8" s="12" t="s">
        <v>9</v>
      </c>
      <c r="AQ8" s="12" t="s">
        <v>154</v>
      </c>
      <c r="AR8" s="12" t="s">
        <v>69</v>
      </c>
      <c r="AS8" s="12" t="s">
        <v>159</v>
      </c>
      <c r="AT8" s="12" t="s">
        <v>84</v>
      </c>
      <c r="AU8" s="12" t="s">
        <v>74</v>
      </c>
      <c r="AV8" s="12" t="s">
        <v>64</v>
      </c>
      <c r="AW8" s="12" t="s">
        <v>194</v>
      </c>
      <c r="AX8" s="12" t="s">
        <v>224</v>
      </c>
      <c r="AY8" s="12" t="s">
        <v>79</v>
      </c>
      <c r="AZ8" s="12" t="s">
        <v>59</v>
      </c>
      <c r="BA8" s="12" t="s">
        <v>219</v>
      </c>
    </row>
    <row r="9" spans="1:53" ht="17.25" customHeight="1">
      <c r="A9" s="11" t="s">
        <v>2153</v>
      </c>
      <c r="B9" s="35"/>
      <c r="C9" s="12" t="s">
        <v>3372</v>
      </c>
      <c r="D9" s="12" t="s">
        <v>185</v>
      </c>
      <c r="E9" s="12" t="s">
        <v>215</v>
      </c>
      <c r="F9" s="12" t="s">
        <v>165</v>
      </c>
      <c r="G9" s="12" t="s">
        <v>120</v>
      </c>
      <c r="H9" s="12" t="s">
        <v>105</v>
      </c>
      <c r="I9" s="12" t="s">
        <v>230</v>
      </c>
      <c r="J9" s="12" t="s">
        <v>180</v>
      </c>
      <c r="L9" s="12" t="s">
        <v>45</v>
      </c>
      <c r="M9" s="12" t="s">
        <v>100</v>
      </c>
      <c r="N9" s="12" t="s">
        <v>3382</v>
      </c>
      <c r="O9" s="12" t="s">
        <v>150</v>
      </c>
      <c r="P9" s="12" t="s">
        <v>125</v>
      </c>
      <c r="Q9" s="12" t="s">
        <v>90</v>
      </c>
      <c r="R9" s="12" t="s">
        <v>115</v>
      </c>
      <c r="S9" s="12" t="s">
        <v>35</v>
      </c>
      <c r="T9" s="12" t="s">
        <v>15</v>
      </c>
      <c r="U9" s="12" t="s">
        <v>20</v>
      </c>
      <c r="V9" s="12" t="s">
        <v>170</v>
      </c>
      <c r="W9" s="12" t="s">
        <v>50</v>
      </c>
      <c r="X9" s="12" t="s">
        <v>3377</v>
      </c>
      <c r="Y9" s="12" t="s">
        <v>110</v>
      </c>
      <c r="Z9" s="12" t="s">
        <v>25</v>
      </c>
      <c r="AA9" s="12" t="s">
        <v>140</v>
      </c>
      <c r="AB9" s="12" t="s">
        <v>175</v>
      </c>
      <c r="AC9" s="12" t="s">
        <v>55</v>
      </c>
      <c r="AD9" s="12" t="s">
        <v>190</v>
      </c>
      <c r="AE9" s="12" t="s">
        <v>0</v>
      </c>
      <c r="AF9" s="12" t="s">
        <v>200</v>
      </c>
      <c r="AG9" s="12" t="s">
        <v>5</v>
      </c>
      <c r="AH9" s="12" t="s">
        <v>30</v>
      </c>
      <c r="AI9" s="12" t="s">
        <v>145</v>
      </c>
      <c r="AJ9" s="12" t="s">
        <v>95</v>
      </c>
      <c r="AK9" s="12" t="s">
        <v>205</v>
      </c>
      <c r="AL9" s="12" t="s">
        <v>210</v>
      </c>
      <c r="AM9" s="12" t="s">
        <v>135</v>
      </c>
      <c r="AN9" s="12" t="s">
        <v>130</v>
      </c>
      <c r="AO9" s="12" t="s">
        <v>40</v>
      </c>
      <c r="AP9" s="12" t="s">
        <v>10</v>
      </c>
      <c r="AQ9" s="12" t="s">
        <v>155</v>
      </c>
      <c r="AR9" s="12" t="s">
        <v>70</v>
      </c>
      <c r="AS9" s="12" t="s">
        <v>160</v>
      </c>
      <c r="AT9" s="12" t="s">
        <v>85</v>
      </c>
      <c r="AU9" s="12" t="s">
        <v>75</v>
      </c>
      <c r="AV9" s="12" t="s">
        <v>65</v>
      </c>
      <c r="AW9" s="12" t="s">
        <v>195</v>
      </c>
      <c r="AX9" s="12" t="s">
        <v>225</v>
      </c>
      <c r="AY9" s="12" t="s">
        <v>80</v>
      </c>
      <c r="AZ9" s="12" t="s">
        <v>60</v>
      </c>
      <c r="BA9" s="12" t="s">
        <v>220</v>
      </c>
    </row>
    <row r="10" spans="2:53" ht="17.25" customHeight="1">
      <c r="B10" s="35"/>
      <c r="C10" s="12" t="s">
        <v>3369</v>
      </c>
      <c r="D10" s="12" t="s">
        <v>182</v>
      </c>
      <c r="E10" s="12" t="s">
        <v>212</v>
      </c>
      <c r="F10" s="12" t="s">
        <v>162</v>
      </c>
      <c r="G10" s="12" t="s">
        <v>117</v>
      </c>
      <c r="H10" s="12" t="s">
        <v>102</v>
      </c>
      <c r="I10" s="12" t="s">
        <v>227</v>
      </c>
      <c r="J10" s="12" t="s">
        <v>177</v>
      </c>
      <c r="L10" s="12" t="s">
        <v>42</v>
      </c>
      <c r="M10" s="12" t="s">
        <v>97</v>
      </c>
      <c r="N10" s="12" t="s">
        <v>3379</v>
      </c>
      <c r="O10" s="12" t="s">
        <v>147</v>
      </c>
      <c r="P10" s="12" t="s">
        <v>122</v>
      </c>
      <c r="Q10" s="12" t="s">
        <v>87</v>
      </c>
      <c r="R10" s="12" t="s">
        <v>112</v>
      </c>
      <c r="S10" s="12" t="s">
        <v>32</v>
      </c>
      <c r="T10" s="12" t="s">
        <v>12</v>
      </c>
      <c r="U10" s="12" t="s">
        <v>17</v>
      </c>
      <c r="V10" s="12" t="s">
        <v>167</v>
      </c>
      <c r="W10" s="12" t="s">
        <v>47</v>
      </c>
      <c r="X10" s="12" t="s">
        <v>3374</v>
      </c>
      <c r="Y10" s="12" t="s">
        <v>107</v>
      </c>
      <c r="Z10" s="12" t="s">
        <v>22</v>
      </c>
      <c r="AA10" s="12" t="s">
        <v>137</v>
      </c>
      <c r="AB10" s="12" t="s">
        <v>172</v>
      </c>
      <c r="AC10" s="12" t="s">
        <v>52</v>
      </c>
      <c r="AD10" s="12" t="s">
        <v>187</v>
      </c>
      <c r="AE10" s="12" t="s">
        <v>3384</v>
      </c>
      <c r="AF10" s="12" t="s">
        <v>197</v>
      </c>
      <c r="AG10" s="12" t="s">
        <v>2</v>
      </c>
      <c r="AH10" s="12" t="s">
        <v>27</v>
      </c>
      <c r="AI10" s="12" t="s">
        <v>142</v>
      </c>
      <c r="AJ10" s="12" t="s">
        <v>92</v>
      </c>
      <c r="AK10" s="12" t="s">
        <v>202</v>
      </c>
      <c r="AL10" s="12" t="s">
        <v>207</v>
      </c>
      <c r="AM10" s="12" t="s">
        <v>132</v>
      </c>
      <c r="AN10" s="12" t="s">
        <v>127</v>
      </c>
      <c r="AO10" s="12" t="s">
        <v>37</v>
      </c>
      <c r="AP10" s="12" t="s">
        <v>7</v>
      </c>
      <c r="AQ10" s="12" t="s">
        <v>152</v>
      </c>
      <c r="AR10" s="12" t="s">
        <v>67</v>
      </c>
      <c r="AS10" s="12" t="s">
        <v>157</v>
      </c>
      <c r="AT10" s="12" t="s">
        <v>82</v>
      </c>
      <c r="AU10" s="12" t="s">
        <v>72</v>
      </c>
      <c r="AV10" s="12" t="s">
        <v>62</v>
      </c>
      <c r="AW10" s="12" t="s">
        <v>192</v>
      </c>
      <c r="AX10" s="12" t="s">
        <v>222</v>
      </c>
      <c r="AY10" s="12" t="s">
        <v>77</v>
      </c>
      <c r="AZ10" s="12" t="s">
        <v>57</v>
      </c>
      <c r="BA10" s="12" t="s">
        <v>217</v>
      </c>
    </row>
    <row r="11" spans="2:53" ht="17.25" customHeight="1">
      <c r="B11" s="35"/>
      <c r="C11" s="14" t="s">
        <v>3370</v>
      </c>
      <c r="D11" s="14" t="s">
        <v>183</v>
      </c>
      <c r="E11" s="14" t="s">
        <v>213</v>
      </c>
      <c r="F11" s="14" t="s">
        <v>163</v>
      </c>
      <c r="G11" s="14" t="s">
        <v>118</v>
      </c>
      <c r="H11" s="14" t="s">
        <v>103</v>
      </c>
      <c r="I11" s="14" t="s">
        <v>228</v>
      </c>
      <c r="J11" s="14" t="s">
        <v>178</v>
      </c>
      <c r="K11" s="18"/>
      <c r="L11" s="14" t="s">
        <v>43</v>
      </c>
      <c r="M11" s="14" t="s">
        <v>98</v>
      </c>
      <c r="N11" s="14" t="s">
        <v>3380</v>
      </c>
      <c r="O11" s="14" t="s">
        <v>148</v>
      </c>
      <c r="P11" s="14" t="s">
        <v>123</v>
      </c>
      <c r="Q11" s="14" t="s">
        <v>88</v>
      </c>
      <c r="R11" s="14" t="s">
        <v>113</v>
      </c>
      <c r="S11" s="14" t="s">
        <v>33</v>
      </c>
      <c r="T11" s="14" t="s">
        <v>13</v>
      </c>
      <c r="U11" s="14" t="s">
        <v>18</v>
      </c>
      <c r="V11" s="14" t="s">
        <v>168</v>
      </c>
      <c r="W11" s="14" t="s">
        <v>48</v>
      </c>
      <c r="X11" s="14" t="s">
        <v>3375</v>
      </c>
      <c r="Y11" s="14" t="s">
        <v>108</v>
      </c>
      <c r="Z11" s="14" t="s">
        <v>23</v>
      </c>
      <c r="AA11" s="14" t="s">
        <v>138</v>
      </c>
      <c r="AB11" s="14" t="s">
        <v>173</v>
      </c>
      <c r="AC11" s="14" t="s">
        <v>53</v>
      </c>
      <c r="AD11" s="14" t="s">
        <v>188</v>
      </c>
      <c r="AE11" s="14" t="s">
        <v>3385</v>
      </c>
      <c r="AF11" s="14" t="s">
        <v>198</v>
      </c>
      <c r="AG11" s="14" t="s">
        <v>3</v>
      </c>
      <c r="AH11" s="14" t="s">
        <v>28</v>
      </c>
      <c r="AI11" s="14" t="s">
        <v>143</v>
      </c>
      <c r="AJ11" s="14" t="s">
        <v>93</v>
      </c>
      <c r="AK11" s="14" t="s">
        <v>203</v>
      </c>
      <c r="AL11" s="14" t="s">
        <v>208</v>
      </c>
      <c r="AM11" s="14" t="s">
        <v>133</v>
      </c>
      <c r="AN11" s="14" t="s">
        <v>128</v>
      </c>
      <c r="AO11" s="14" t="s">
        <v>38</v>
      </c>
      <c r="AP11" s="14" t="s">
        <v>8</v>
      </c>
      <c r="AQ11" s="14" t="s">
        <v>153</v>
      </c>
      <c r="AR11" s="14" t="s">
        <v>68</v>
      </c>
      <c r="AS11" s="14" t="s">
        <v>158</v>
      </c>
      <c r="AT11" s="14" t="s">
        <v>83</v>
      </c>
      <c r="AU11" s="14" t="s">
        <v>73</v>
      </c>
      <c r="AV11" s="14" t="s">
        <v>63</v>
      </c>
      <c r="AW11" s="14" t="s">
        <v>193</v>
      </c>
      <c r="AX11" s="14" t="s">
        <v>223</v>
      </c>
      <c r="AY11" s="14" t="s">
        <v>78</v>
      </c>
      <c r="AZ11" s="14" t="s">
        <v>58</v>
      </c>
      <c r="BA11" s="14" t="s">
        <v>218</v>
      </c>
    </row>
    <row r="12" spans="2:53" ht="17.25" customHeight="1">
      <c r="B12" s="35"/>
      <c r="C12" s="11" t="s">
        <v>2154</v>
      </c>
      <c r="D12" s="13">
        <f aca="true" t="shared" si="0" ref="D12:AF12">(D16+D19+D22+D25+D28)/5</f>
        <v>10732.479074583494</v>
      </c>
      <c r="E12" s="13">
        <f t="shared" si="0"/>
        <v>10376.595236709056</v>
      </c>
      <c r="F12" s="13">
        <f t="shared" si="0"/>
        <v>10302.377989529767</v>
      </c>
      <c r="G12" s="13">
        <f t="shared" si="0"/>
        <v>10264.333993670716</v>
      </c>
      <c r="H12" s="13">
        <f t="shared" si="0"/>
        <v>10222.658276945007</v>
      </c>
      <c r="I12" s="13">
        <f t="shared" si="0"/>
        <v>10192.891727053267</v>
      </c>
      <c r="J12" s="13">
        <f t="shared" si="0"/>
        <v>10183.22058028909</v>
      </c>
      <c r="K12" s="13">
        <f t="shared" si="0"/>
        <v>10167.98</v>
      </c>
      <c r="L12" s="13">
        <f t="shared" si="0"/>
        <v>10106.619567337084</v>
      </c>
      <c r="M12" s="13">
        <f t="shared" si="0"/>
        <v>10020.83546054618</v>
      </c>
      <c r="N12" s="13">
        <f t="shared" si="0"/>
        <v>9945.091743453468</v>
      </c>
      <c r="O12" s="13">
        <f t="shared" si="0"/>
        <v>9892.814858735268</v>
      </c>
      <c r="P12" s="13">
        <f t="shared" si="0"/>
        <v>9874.271615130869</v>
      </c>
      <c r="Q12" s="13">
        <f t="shared" si="0"/>
        <v>9798.196391599908</v>
      </c>
      <c r="R12" s="13">
        <f t="shared" si="0"/>
        <v>9769.761760762596</v>
      </c>
      <c r="S12" s="13">
        <f t="shared" si="0"/>
        <v>9756.16212919211</v>
      </c>
      <c r="T12" s="13">
        <f t="shared" si="0"/>
        <v>9665.181135163813</v>
      </c>
      <c r="U12" s="13">
        <f t="shared" si="0"/>
        <v>9657.392189302744</v>
      </c>
      <c r="V12" s="13">
        <f t="shared" si="0"/>
        <v>9632.79307531116</v>
      </c>
      <c r="W12" s="13">
        <f t="shared" si="0"/>
        <v>9553.383235842306</v>
      </c>
      <c r="X12" s="13">
        <f t="shared" si="0"/>
        <v>9515.027941143306</v>
      </c>
      <c r="Y12" s="13">
        <f t="shared" si="0"/>
        <v>9444.797639788847</v>
      </c>
      <c r="Z12" s="13">
        <f t="shared" si="0"/>
        <v>9429.50302688842</v>
      </c>
      <c r="AA12" s="13">
        <f t="shared" si="0"/>
        <v>9354.833864731705</v>
      </c>
      <c r="AB12" s="13">
        <f t="shared" si="0"/>
        <v>9329.792301832858</v>
      </c>
      <c r="AC12" s="13">
        <f t="shared" si="0"/>
        <v>9239.066875204497</v>
      </c>
      <c r="AD12" s="13">
        <f t="shared" si="0"/>
        <v>9224.643921077619</v>
      </c>
      <c r="AE12" s="13">
        <f t="shared" si="0"/>
        <v>9193.298376801496</v>
      </c>
      <c r="AF12" s="13">
        <f t="shared" si="0"/>
        <v>9179.734200485564</v>
      </c>
      <c r="AG12" s="13">
        <f aca="true" t="shared" si="1" ref="AG12:BA12">(AG16+AG19+AG22+AG25+AG28)/5</f>
        <v>9113.801994153697</v>
      </c>
      <c r="AH12" s="13">
        <f t="shared" si="1"/>
        <v>8804.056278686954</v>
      </c>
      <c r="AI12" s="13">
        <f t="shared" si="1"/>
        <v>8738.495191748787</v>
      </c>
      <c r="AJ12" s="13">
        <f t="shared" si="1"/>
        <v>8733.758453610786</v>
      </c>
      <c r="AK12" s="13">
        <f t="shared" si="1"/>
        <v>8718.029937597315</v>
      </c>
      <c r="AL12" s="13">
        <f t="shared" si="1"/>
        <v>8691.543478300435</v>
      </c>
      <c r="AM12" s="13">
        <f t="shared" si="1"/>
        <v>8659.545327751834</v>
      </c>
      <c r="AN12" s="13">
        <f t="shared" si="1"/>
        <v>8642.334637360847</v>
      </c>
      <c r="AO12" s="13">
        <f t="shared" si="1"/>
        <v>8626.543071552052</v>
      </c>
      <c r="AP12" s="13">
        <f t="shared" si="1"/>
        <v>8545.263436961415</v>
      </c>
      <c r="AQ12" s="13">
        <f t="shared" si="1"/>
        <v>8473.87380534365</v>
      </c>
      <c r="AR12" s="13">
        <f t="shared" si="1"/>
        <v>8255.479735657429</v>
      </c>
      <c r="AS12" s="13">
        <f t="shared" si="1"/>
        <v>8191.917388036192</v>
      </c>
      <c r="AT12" s="13">
        <f t="shared" si="1"/>
        <v>8146.035763433288</v>
      </c>
      <c r="AU12" s="13">
        <f t="shared" si="1"/>
        <v>8035.570344097354</v>
      </c>
      <c r="AV12" s="13">
        <f t="shared" si="1"/>
        <v>7878.752398169371</v>
      </c>
      <c r="AW12" s="13">
        <f t="shared" si="1"/>
        <v>7800.8443145486335</v>
      </c>
      <c r="AX12" s="13">
        <f t="shared" si="1"/>
        <v>7740.103034486237</v>
      </c>
      <c r="AY12" s="13">
        <f t="shared" si="1"/>
        <v>7686.35319421296</v>
      </c>
      <c r="AZ12" s="13">
        <f t="shared" si="1"/>
        <v>7671.553616362614</v>
      </c>
      <c r="BA12" s="13">
        <f t="shared" si="1"/>
        <v>7081.426396932953</v>
      </c>
    </row>
    <row r="13" spans="2:53" ht="17.25" customHeight="1">
      <c r="B13" s="35"/>
      <c r="C13" s="11" t="s">
        <v>2155</v>
      </c>
      <c r="D13" s="13">
        <f aca="true" t="shared" si="2" ref="D13:AF13">(D12/10168-1)*100</f>
        <v>5.551525123755852</v>
      </c>
      <c r="E13" s="13">
        <f t="shared" si="2"/>
        <v>2.0514873791213306</v>
      </c>
      <c r="F13" s="13">
        <f t="shared" si="2"/>
        <v>1.3215773950606469</v>
      </c>
      <c r="G13" s="13">
        <f t="shared" si="2"/>
        <v>0.94742322650192</v>
      </c>
      <c r="H13" s="13">
        <f t="shared" si="2"/>
        <v>0.537551897570876</v>
      </c>
      <c r="I13" s="13">
        <f t="shared" si="2"/>
        <v>0.24480455402504653</v>
      </c>
      <c r="J13" s="13">
        <f t="shared" si="2"/>
        <v>0.14969099418853382</v>
      </c>
      <c r="K13" s="13">
        <f t="shared" si="2"/>
        <v>-0.0001966955153420713</v>
      </c>
      <c r="L13" s="13">
        <f t="shared" si="2"/>
        <v>-0.6036627917281323</v>
      </c>
      <c r="M13" s="13">
        <f t="shared" si="2"/>
        <v>-1.4473302463987148</v>
      </c>
      <c r="N13" s="13">
        <f t="shared" si="2"/>
        <v>-2.1922527197731356</v>
      </c>
      <c r="O13" s="13">
        <f t="shared" si="2"/>
        <v>-2.7063841587798176</v>
      </c>
      <c r="P13" s="13">
        <f t="shared" si="2"/>
        <v>-2.8887528016240283</v>
      </c>
      <c r="Q13" s="13">
        <f t="shared" si="2"/>
        <v>-3.6369355664839897</v>
      </c>
      <c r="R13" s="13">
        <f t="shared" si="2"/>
        <v>-3.9165837847895735</v>
      </c>
      <c r="S13" s="13">
        <f t="shared" si="2"/>
        <v>-4.0503331118006525</v>
      </c>
      <c r="T13" s="13">
        <f t="shared" si="2"/>
        <v>-4.945110787137952</v>
      </c>
      <c r="U13" s="13">
        <f t="shared" si="2"/>
        <v>-5.02171332314375</v>
      </c>
      <c r="V13" s="13">
        <f t="shared" si="2"/>
        <v>-5.263640093320621</v>
      </c>
      <c r="W13" s="13">
        <f t="shared" si="2"/>
        <v>-6.044618058199191</v>
      </c>
      <c r="X13" s="13">
        <f t="shared" si="2"/>
        <v>-6.4218337810453825</v>
      </c>
      <c r="Y13" s="13">
        <f t="shared" si="2"/>
        <v>-7.11253304692322</v>
      </c>
      <c r="Z13" s="13">
        <f t="shared" si="2"/>
        <v>-7.262952135243705</v>
      </c>
      <c r="AA13" s="13">
        <f t="shared" si="2"/>
        <v>-7.9973066017731576</v>
      </c>
      <c r="AB13" s="13">
        <f t="shared" si="2"/>
        <v>-8.243584757741363</v>
      </c>
      <c r="AC13" s="13">
        <f t="shared" si="2"/>
        <v>-9.135848985006923</v>
      </c>
      <c r="AD13" s="13">
        <f t="shared" si="2"/>
        <v>-9.27769550474411</v>
      </c>
      <c r="AE13" s="13">
        <f t="shared" si="2"/>
        <v>-9.58597190399787</v>
      </c>
      <c r="AF13" s="13">
        <f t="shared" si="2"/>
        <v>-9.719372536530646</v>
      </c>
      <c r="AG13" s="13">
        <f aca="true" t="shared" si="3" ref="AG13:BA13">(AG12/10168-1)*100</f>
        <v>-10.367801001635558</v>
      </c>
      <c r="AH13" s="13">
        <f t="shared" si="3"/>
        <v>-13.4140806580748</v>
      </c>
      <c r="AI13" s="13">
        <f t="shared" si="3"/>
        <v>-14.05885924715985</v>
      </c>
      <c r="AJ13" s="13">
        <f t="shared" si="3"/>
        <v>-14.10544400461461</v>
      </c>
      <c r="AK13" s="13">
        <f t="shared" si="3"/>
        <v>-14.260130432756535</v>
      </c>
      <c r="AL13" s="13">
        <f t="shared" si="3"/>
        <v>-14.520618820806108</v>
      </c>
      <c r="AM13" s="13">
        <f t="shared" si="3"/>
        <v>-14.835313456413912</v>
      </c>
      <c r="AN13" s="13">
        <f t="shared" si="3"/>
        <v>-15.004576737206454</v>
      </c>
      <c r="AO13" s="13">
        <f t="shared" si="3"/>
        <v>-15.159883245947558</v>
      </c>
      <c r="AP13" s="13">
        <f t="shared" si="3"/>
        <v>-15.959250226579314</v>
      </c>
      <c r="AQ13" s="13">
        <f t="shared" si="3"/>
        <v>-16.6613512456368</v>
      </c>
      <c r="AR13" s="13">
        <f t="shared" si="3"/>
        <v>-18.809207949867922</v>
      </c>
      <c r="AS13" s="13">
        <f t="shared" si="3"/>
        <v>-19.43432938595405</v>
      </c>
      <c r="AT13" s="13">
        <f t="shared" si="3"/>
        <v>-19.885564875754447</v>
      </c>
      <c r="AU13" s="13">
        <f t="shared" si="3"/>
        <v>-20.97196750494341</v>
      </c>
      <c r="AV13" s="13">
        <f t="shared" si="3"/>
        <v>-22.5142368394043</v>
      </c>
      <c r="AW13" s="13">
        <f t="shared" si="3"/>
        <v>-23.280445372259706</v>
      </c>
      <c r="AX13" s="13">
        <f t="shared" si="3"/>
        <v>-23.87782224148075</v>
      </c>
      <c r="AY13" s="13">
        <f t="shared" si="3"/>
        <v>-24.406439868086537</v>
      </c>
      <c r="AZ13" s="13">
        <f t="shared" si="3"/>
        <v>-24.551990397692624</v>
      </c>
      <c r="BA13" s="13">
        <f t="shared" si="3"/>
        <v>-30.355759274852932</v>
      </c>
    </row>
    <row r="14" spans="2:53" ht="17.25" customHeight="1">
      <c r="B14" s="35"/>
      <c r="C14" s="11" t="s">
        <v>2156</v>
      </c>
      <c r="D14" s="25" t="s">
        <v>2144</v>
      </c>
      <c r="E14" s="25" t="s">
        <v>2146</v>
      </c>
      <c r="F14" s="25" t="s">
        <v>2144</v>
      </c>
      <c r="G14" s="25" t="s">
        <v>2144</v>
      </c>
      <c r="H14" s="25" t="s">
        <v>2145</v>
      </c>
      <c r="I14" s="25" t="s">
        <v>2145</v>
      </c>
      <c r="J14" s="25" t="s">
        <v>2146</v>
      </c>
      <c r="K14" s="25"/>
      <c r="L14" s="25" t="s">
        <v>2145</v>
      </c>
      <c r="M14" s="25" t="s">
        <v>2146</v>
      </c>
      <c r="N14" s="25" t="s">
        <v>2146</v>
      </c>
      <c r="O14" s="25" t="s">
        <v>2146</v>
      </c>
      <c r="P14" s="25" t="s">
        <v>2145</v>
      </c>
      <c r="Q14" s="25" t="s">
        <v>2146</v>
      </c>
      <c r="R14" s="25" t="s">
        <v>2145</v>
      </c>
      <c r="S14" s="25" t="s">
        <v>2146</v>
      </c>
      <c r="T14" s="25" t="s">
        <v>2146</v>
      </c>
      <c r="U14" s="25" t="s">
        <v>2146</v>
      </c>
      <c r="V14" s="25" t="s">
        <v>2147</v>
      </c>
      <c r="W14" s="25" t="s">
        <v>2145</v>
      </c>
      <c r="X14" s="25" t="s">
        <v>2148</v>
      </c>
      <c r="Y14" s="25" t="s">
        <v>2146</v>
      </c>
      <c r="Z14" s="25" t="s">
        <v>2147</v>
      </c>
      <c r="AA14" s="25" t="s">
        <v>2147</v>
      </c>
      <c r="AB14" s="25" t="s">
        <v>2146</v>
      </c>
      <c r="AC14" s="25" t="s">
        <v>2147</v>
      </c>
      <c r="AD14" s="25" t="s">
        <v>2146</v>
      </c>
      <c r="AE14" s="25" t="s">
        <v>2146</v>
      </c>
      <c r="AF14" s="25" t="s">
        <v>2147</v>
      </c>
      <c r="AG14" s="25" t="s">
        <v>2147</v>
      </c>
      <c r="AH14" s="25" t="s">
        <v>2148</v>
      </c>
      <c r="AI14" s="25" t="s">
        <v>2147</v>
      </c>
      <c r="AJ14" s="25" t="s">
        <v>2147</v>
      </c>
      <c r="AK14" s="25" t="s">
        <v>2148</v>
      </c>
      <c r="AL14" s="25" t="s">
        <v>2148</v>
      </c>
      <c r="AM14" s="25" t="s">
        <v>2147</v>
      </c>
      <c r="AN14" s="25" t="s">
        <v>2147</v>
      </c>
      <c r="AO14" s="25" t="s">
        <v>2147</v>
      </c>
      <c r="AP14" s="25" t="s">
        <v>2148</v>
      </c>
      <c r="AQ14" s="25" t="s">
        <v>2147</v>
      </c>
      <c r="AR14" s="25" t="s">
        <v>2147</v>
      </c>
      <c r="AS14" s="25" t="s">
        <v>2148</v>
      </c>
      <c r="AT14" s="25" t="s">
        <v>2148</v>
      </c>
      <c r="AU14" s="25" t="s">
        <v>2147</v>
      </c>
      <c r="AV14" s="25" t="s">
        <v>2148</v>
      </c>
      <c r="AW14" s="25" t="s">
        <v>2148</v>
      </c>
      <c r="AX14" s="25" t="s">
        <v>2148</v>
      </c>
      <c r="AY14" s="25" t="s">
        <v>2148</v>
      </c>
      <c r="AZ14" s="25" t="s">
        <v>2147</v>
      </c>
      <c r="BA14" s="25" t="s">
        <v>2148</v>
      </c>
    </row>
    <row r="15" spans="2:53" ht="17.25" customHeight="1">
      <c r="B15" s="36"/>
      <c r="C15" s="18" t="s">
        <v>2157</v>
      </c>
      <c r="D15" s="18">
        <v>2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8">
        <v>16</v>
      </c>
      <c r="Q15" s="18">
        <v>17</v>
      </c>
      <c r="R15" s="18">
        <v>18</v>
      </c>
      <c r="S15" s="18">
        <v>19</v>
      </c>
      <c r="T15" s="18">
        <v>20</v>
      </c>
      <c r="U15" s="18">
        <v>21</v>
      </c>
      <c r="V15" s="18">
        <v>22</v>
      </c>
      <c r="W15" s="18">
        <v>23</v>
      </c>
      <c r="X15" s="18">
        <v>24</v>
      </c>
      <c r="Y15" s="18">
        <v>25</v>
      </c>
      <c r="Z15" s="18">
        <v>26</v>
      </c>
      <c r="AA15" s="18">
        <v>27</v>
      </c>
      <c r="AB15" s="18">
        <v>28</v>
      </c>
      <c r="AC15" s="18">
        <v>29</v>
      </c>
      <c r="AD15" s="18">
        <v>30</v>
      </c>
      <c r="AE15" s="18">
        <v>31</v>
      </c>
      <c r="AF15" s="18">
        <v>32</v>
      </c>
      <c r="AG15" s="18">
        <v>33</v>
      </c>
      <c r="AH15" s="18">
        <v>34</v>
      </c>
      <c r="AI15" s="18">
        <v>35</v>
      </c>
      <c r="AJ15" s="18">
        <v>36</v>
      </c>
      <c r="AK15" s="18">
        <v>37</v>
      </c>
      <c r="AL15" s="18">
        <v>38</v>
      </c>
      <c r="AM15" s="18">
        <v>39</v>
      </c>
      <c r="AN15" s="18">
        <v>40</v>
      </c>
      <c r="AO15" s="18">
        <v>41</v>
      </c>
      <c r="AP15" s="18">
        <v>42</v>
      </c>
      <c r="AQ15" s="18">
        <v>43</v>
      </c>
      <c r="AR15" s="18">
        <v>44</v>
      </c>
      <c r="AS15" s="18">
        <v>45</v>
      </c>
      <c r="AT15" s="18">
        <v>46</v>
      </c>
      <c r="AU15" s="18">
        <v>47</v>
      </c>
      <c r="AV15" s="18">
        <v>48</v>
      </c>
      <c r="AW15" s="18">
        <v>49</v>
      </c>
      <c r="AX15" s="18">
        <v>50</v>
      </c>
      <c r="AY15" s="18">
        <v>51</v>
      </c>
      <c r="AZ15" s="18">
        <v>52</v>
      </c>
      <c r="BA15" s="18">
        <v>53</v>
      </c>
    </row>
    <row r="16" spans="2:53" ht="17.25" customHeight="1">
      <c r="B16" s="38" t="s">
        <v>926</v>
      </c>
      <c r="C16" s="11" t="s">
        <v>3367</v>
      </c>
      <c r="D16" s="13">
        <f aca="true" t="shared" si="4" ref="D16:AF16">9856*(100+D17)/100</f>
        <v>9984.930232558136</v>
      </c>
      <c r="E16" s="13">
        <f t="shared" si="4"/>
        <v>8697.879844961242</v>
      </c>
      <c r="F16" s="13">
        <f t="shared" si="4"/>
        <v>9918.453488372093</v>
      </c>
      <c r="G16" s="13">
        <f t="shared" si="4"/>
        <v>8332.868217054265</v>
      </c>
      <c r="H16" s="13">
        <f t="shared" si="4"/>
        <v>10088.953488372093</v>
      </c>
      <c r="I16" s="13">
        <f t="shared" si="4"/>
        <v>10448.60465116279</v>
      </c>
      <c r="J16" s="13">
        <f t="shared" si="4"/>
        <v>11611.426356589149</v>
      </c>
      <c r="K16" s="13">
        <f t="shared" si="4"/>
        <v>9856</v>
      </c>
      <c r="L16" s="13">
        <f t="shared" si="4"/>
        <v>10624.829457364342</v>
      </c>
      <c r="M16" s="13">
        <f t="shared" si="4"/>
        <v>11199.410852713176</v>
      </c>
      <c r="N16" s="13">
        <f t="shared" si="4"/>
        <v>9428.93023255814</v>
      </c>
      <c r="O16" s="13">
        <f t="shared" si="4"/>
        <v>9269.631782945735</v>
      </c>
      <c r="P16" s="13">
        <f t="shared" si="4"/>
        <v>6966.589147286823</v>
      </c>
      <c r="Q16" s="13">
        <f t="shared" si="4"/>
        <v>8651.348837209302</v>
      </c>
      <c r="R16" s="13">
        <f t="shared" si="4"/>
        <v>8316.918604651162</v>
      </c>
      <c r="S16" s="13">
        <f t="shared" si="4"/>
        <v>8216.589147286822</v>
      </c>
      <c r="T16" s="13">
        <f t="shared" si="4"/>
        <v>8604.802325581395</v>
      </c>
      <c r="U16" s="13">
        <f t="shared" si="4"/>
        <v>7180.232558139536</v>
      </c>
      <c r="V16" s="13">
        <f t="shared" si="4"/>
        <v>11178.953488372093</v>
      </c>
      <c r="W16" s="13">
        <f t="shared" si="4"/>
        <v>10299.937984496126</v>
      </c>
      <c r="X16" s="13">
        <f t="shared" si="4"/>
        <v>9810.686046511628</v>
      </c>
      <c r="Y16" s="13">
        <f t="shared" si="4"/>
        <v>8527.98449612403</v>
      </c>
      <c r="Z16" s="13">
        <f t="shared" si="4"/>
        <v>8424.418604651162</v>
      </c>
      <c r="AA16" s="13">
        <f t="shared" si="4"/>
        <v>6999.7674418604665</v>
      </c>
      <c r="AB16" s="13">
        <f t="shared" si="4"/>
        <v>9296.248062015504</v>
      </c>
      <c r="AC16" s="13">
        <f t="shared" si="4"/>
        <v>8179.418604651162</v>
      </c>
      <c r="AD16" s="13">
        <f t="shared" si="4"/>
        <v>9209.457364341084</v>
      </c>
      <c r="AE16" s="13">
        <f t="shared" si="4"/>
        <v>10548.755813953485</v>
      </c>
      <c r="AF16" s="13">
        <f t="shared" si="4"/>
        <v>8020.155038759691</v>
      </c>
      <c r="AG16" s="13">
        <f aca="true" t="shared" si="5" ref="AG16:BA16">9856*(100+AG17)/100</f>
        <v>7152.5581395348845</v>
      </c>
      <c r="AH16" s="13">
        <f t="shared" si="5"/>
        <v>8289.302325581397</v>
      </c>
      <c r="AI16" s="13">
        <f t="shared" si="5"/>
        <v>8415.426356589147</v>
      </c>
      <c r="AJ16" s="13">
        <f t="shared" si="5"/>
        <v>6631.085271317829</v>
      </c>
      <c r="AK16" s="13">
        <f t="shared" si="5"/>
        <v>7981.74418604651</v>
      </c>
      <c r="AL16" s="13">
        <f t="shared" si="5"/>
        <v>7614.7674418604665</v>
      </c>
      <c r="AM16" s="13">
        <f t="shared" si="5"/>
        <v>7166.821705426356</v>
      </c>
      <c r="AN16" s="13">
        <f t="shared" si="5"/>
        <v>10010.186046511626</v>
      </c>
      <c r="AO16" s="13">
        <f t="shared" si="5"/>
        <v>7037.4418604651155</v>
      </c>
      <c r="AP16" s="13">
        <f t="shared" si="5"/>
        <v>7072.674418604651</v>
      </c>
      <c r="AQ16" s="13">
        <f t="shared" si="5"/>
        <v>8591.08914728682</v>
      </c>
      <c r="AR16" s="13">
        <f t="shared" si="5"/>
        <v>5224.496124031008</v>
      </c>
      <c r="AS16" s="13">
        <f t="shared" si="5"/>
        <v>9468.953488372093</v>
      </c>
      <c r="AT16" s="13">
        <f t="shared" si="5"/>
        <v>8720.127906976746</v>
      </c>
      <c r="AU16" s="13">
        <f t="shared" si="5"/>
        <v>8453.236434108527</v>
      </c>
      <c r="AV16" s="13">
        <f t="shared" si="5"/>
        <v>5667.325581395349</v>
      </c>
      <c r="AW16" s="13">
        <f t="shared" si="5"/>
        <v>7663.023255813954</v>
      </c>
      <c r="AX16" s="13">
        <f t="shared" si="5"/>
        <v>8973.496124031008</v>
      </c>
      <c r="AY16" s="13">
        <f t="shared" si="5"/>
        <v>8630.93023255814</v>
      </c>
      <c r="AZ16" s="13">
        <f t="shared" si="5"/>
        <v>6341.860465116279</v>
      </c>
      <c r="BA16" s="13">
        <f t="shared" si="5"/>
        <v>5678.178294573643</v>
      </c>
    </row>
    <row r="17" spans="2:53" ht="17.25" customHeight="1">
      <c r="B17" s="38"/>
      <c r="C17" s="11" t="s">
        <v>3368</v>
      </c>
      <c r="D17" s="13">
        <v>1.30813953488369</v>
      </c>
      <c r="E17" s="13">
        <v>-11.750407417195186</v>
      </c>
      <c r="F17" s="13">
        <v>0.6336595816973878</v>
      </c>
      <c r="G17" s="13">
        <v>-15.453853317225397</v>
      </c>
      <c r="H17" s="13">
        <v>2.363570295983086</v>
      </c>
      <c r="I17" s="13">
        <v>6.0126283600120844</v>
      </c>
      <c r="J17" s="13">
        <v>17.810738195912634</v>
      </c>
      <c r="K17" s="13">
        <v>0</v>
      </c>
      <c r="L17" s="13">
        <v>7.800623552803776</v>
      </c>
      <c r="M17" s="13">
        <v>13.6303860867814</v>
      </c>
      <c r="N17" s="13">
        <v>-4.333094231350043</v>
      </c>
      <c r="O17" s="13">
        <v>-5.94935285160576</v>
      </c>
      <c r="P17" s="13">
        <v>-29.316262710158046</v>
      </c>
      <c r="Q17" s="13">
        <v>-12.222515856236793</v>
      </c>
      <c r="R17" s="13">
        <v>-15.615679741769862</v>
      </c>
      <c r="S17" s="13">
        <v>-16.633632840028177</v>
      </c>
      <c r="T17" s="13">
        <v>-12.694781599214744</v>
      </c>
      <c r="U17" s="13">
        <v>-27.14861446692841</v>
      </c>
      <c r="V17" s="13">
        <v>13.422823542736339</v>
      </c>
      <c r="W17" s="13">
        <v>4.5042409141246464</v>
      </c>
      <c r="X17" s="13">
        <v>-0.45976008003624225</v>
      </c>
      <c r="Y17" s="13">
        <v>-13.474183277962348</v>
      </c>
      <c r="Z17" s="13">
        <v>-14.524973572938693</v>
      </c>
      <c r="AA17" s="13">
        <v>-28.979632286318324</v>
      </c>
      <c r="AB17" s="13">
        <v>-5.679301318836205</v>
      </c>
      <c r="AC17" s="13">
        <v>-17.01076902748414</v>
      </c>
      <c r="AD17" s="13">
        <v>-6.559888754656196</v>
      </c>
      <c r="AE17" s="13">
        <v>7.0287724630020865</v>
      </c>
      <c r="AF17" s="13">
        <v>-18.62667371388301</v>
      </c>
      <c r="AG17" s="13">
        <v>-27.429401993355473</v>
      </c>
      <c r="AH17" s="13">
        <v>-15.895877378435518</v>
      </c>
      <c r="AI17" s="13">
        <v>-14.616209856035445</v>
      </c>
      <c r="AJ17" s="13">
        <v>-32.72031989328501</v>
      </c>
      <c r="AK17" s="13">
        <v>-19.016394216248887</v>
      </c>
      <c r="AL17" s="13">
        <v>-22.739778390214425</v>
      </c>
      <c r="AM17" s="13">
        <v>-27.284682371891677</v>
      </c>
      <c r="AN17" s="13">
        <v>1.564387647236476</v>
      </c>
      <c r="AO17" s="13">
        <v>-28.597383720930235</v>
      </c>
      <c r="AP17" s="13">
        <v>-28.239910525520994</v>
      </c>
      <c r="AQ17" s="13">
        <v>-12.833916930937272</v>
      </c>
      <c r="AR17" s="13">
        <v>-46.99171952078929</v>
      </c>
      <c r="AS17" s="13">
        <v>-3.927014119601324</v>
      </c>
      <c r="AT17" s="13">
        <v>-11.524676268498924</v>
      </c>
      <c r="AU17" s="13">
        <v>-14.232584881204069</v>
      </c>
      <c r="AV17" s="13">
        <v>-42.49872583811537</v>
      </c>
      <c r="AW17" s="13">
        <v>-22.250169888251282</v>
      </c>
      <c r="AX17" s="13">
        <v>-8.953976014295783</v>
      </c>
      <c r="AY17" s="13">
        <v>-12.429685140440972</v>
      </c>
      <c r="AZ17" s="13">
        <v>-35.654824826336466</v>
      </c>
      <c r="BA17" s="13">
        <v>-42.38861308265379</v>
      </c>
    </row>
    <row r="18" spans="2:53" ht="17.25" customHeight="1">
      <c r="B18" s="38"/>
      <c r="C18" s="11" t="s">
        <v>3366</v>
      </c>
      <c r="D18" s="11">
        <v>13</v>
      </c>
      <c r="E18" s="11">
        <v>24</v>
      </c>
      <c r="F18" s="11">
        <v>14</v>
      </c>
      <c r="G18" s="11">
        <v>33</v>
      </c>
      <c r="H18" s="11">
        <v>11</v>
      </c>
      <c r="I18" s="11">
        <v>8</v>
      </c>
      <c r="J18" s="11">
        <v>2</v>
      </c>
      <c r="K18" s="11">
        <v>15</v>
      </c>
      <c r="L18" s="11">
        <v>6</v>
      </c>
      <c r="M18" s="11">
        <v>3</v>
      </c>
      <c r="N18" s="11">
        <v>18</v>
      </c>
      <c r="O18" s="11">
        <v>20</v>
      </c>
      <c r="P18" s="11">
        <v>48</v>
      </c>
      <c r="Q18" s="11">
        <v>25</v>
      </c>
      <c r="R18" s="11">
        <v>34</v>
      </c>
      <c r="S18" s="11">
        <v>36</v>
      </c>
      <c r="T18" s="11">
        <v>27</v>
      </c>
      <c r="U18" s="11">
        <v>42</v>
      </c>
      <c r="V18" s="11">
        <v>4</v>
      </c>
      <c r="W18" s="11">
        <v>9</v>
      </c>
      <c r="X18" s="11">
        <v>16</v>
      </c>
      <c r="Y18" s="11">
        <v>29</v>
      </c>
      <c r="Z18" s="11">
        <v>31</v>
      </c>
      <c r="AA18" s="11">
        <v>47</v>
      </c>
      <c r="AB18" s="11">
        <v>19</v>
      </c>
      <c r="AC18" s="11">
        <v>37</v>
      </c>
      <c r="AD18" s="11">
        <v>21</v>
      </c>
      <c r="AE18" s="11">
        <v>7</v>
      </c>
      <c r="AF18" s="11">
        <v>38</v>
      </c>
      <c r="AG18" s="11">
        <v>44</v>
      </c>
      <c r="AH18" s="11">
        <v>35</v>
      </c>
      <c r="AI18" s="11">
        <v>32</v>
      </c>
      <c r="AJ18" s="11">
        <v>49</v>
      </c>
      <c r="AK18" s="11">
        <v>39</v>
      </c>
      <c r="AL18" s="11">
        <v>41</v>
      </c>
      <c r="AM18" s="11">
        <v>43</v>
      </c>
      <c r="AN18" s="11">
        <v>12</v>
      </c>
      <c r="AO18" s="11">
        <v>46</v>
      </c>
      <c r="AP18" s="11">
        <v>45</v>
      </c>
      <c r="AQ18" s="11">
        <v>28</v>
      </c>
      <c r="AR18" s="11">
        <v>53</v>
      </c>
      <c r="AS18" s="11">
        <v>17</v>
      </c>
      <c r="AT18" s="11">
        <v>23</v>
      </c>
      <c r="AU18" s="11">
        <v>30</v>
      </c>
      <c r="AV18" s="11">
        <v>52</v>
      </c>
      <c r="AW18" s="11">
        <v>40</v>
      </c>
      <c r="AX18" s="11">
        <v>22</v>
      </c>
      <c r="AY18" s="11">
        <v>26</v>
      </c>
      <c r="AZ18" s="11">
        <v>50</v>
      </c>
      <c r="BA18" s="11">
        <v>51</v>
      </c>
    </row>
    <row r="19" spans="2:53" ht="17.25" customHeight="1">
      <c r="B19" s="38" t="s">
        <v>927</v>
      </c>
      <c r="C19" s="11" t="s">
        <v>3367</v>
      </c>
      <c r="D19" s="13">
        <f aca="true" t="shared" si="6" ref="D19:AF19">9271.6*(100+D20)/100</f>
        <v>11016.395570722334</v>
      </c>
      <c r="E19" s="13">
        <f t="shared" si="6"/>
        <v>10528.743954707035</v>
      </c>
      <c r="F19" s="13">
        <f t="shared" si="6"/>
        <v>9912.11449457065</v>
      </c>
      <c r="G19" s="13">
        <f t="shared" si="6"/>
        <v>9978.556846512454</v>
      </c>
      <c r="H19" s="13">
        <f t="shared" si="6"/>
        <v>7157.389511646496</v>
      </c>
      <c r="I19" s="13">
        <f t="shared" si="6"/>
        <v>9765.088284927613</v>
      </c>
      <c r="J19" s="13">
        <f t="shared" si="6"/>
        <v>10582.719684717345</v>
      </c>
      <c r="K19" s="13">
        <f t="shared" si="6"/>
        <v>9271.6</v>
      </c>
      <c r="L19" s="13">
        <f t="shared" si="6"/>
        <v>8832.936990013213</v>
      </c>
      <c r="M19" s="13">
        <f t="shared" si="6"/>
        <v>7275.243205891419</v>
      </c>
      <c r="N19" s="13">
        <f t="shared" si="6"/>
        <v>7710.60759867558</v>
      </c>
      <c r="O19" s="13">
        <f t="shared" si="6"/>
        <v>7651.337112047218</v>
      </c>
      <c r="P19" s="13">
        <f t="shared" si="6"/>
        <v>10531.330825819201</v>
      </c>
      <c r="Q19" s="13">
        <f t="shared" si="6"/>
        <v>7991.899375589967</v>
      </c>
      <c r="R19" s="13">
        <f t="shared" si="6"/>
        <v>9627.72436580107</v>
      </c>
      <c r="S19" s="13">
        <f t="shared" si="6"/>
        <v>7531.545004159899</v>
      </c>
      <c r="T19" s="13">
        <f t="shared" si="6"/>
        <v>6538.152801789576</v>
      </c>
      <c r="U19" s="13">
        <f t="shared" si="6"/>
        <v>8023.260269289191</v>
      </c>
      <c r="V19" s="13">
        <f t="shared" si="6"/>
        <v>7628.1929639750715</v>
      </c>
      <c r="W19" s="13">
        <f t="shared" si="6"/>
        <v>7166.697896279861</v>
      </c>
      <c r="X19" s="13">
        <f t="shared" si="6"/>
        <v>7384.587546056019</v>
      </c>
      <c r="Y19" s="13">
        <f t="shared" si="6"/>
        <v>6931.208529772988</v>
      </c>
      <c r="Z19" s="13">
        <f t="shared" si="6"/>
        <v>11270.762928675143</v>
      </c>
      <c r="AA19" s="13">
        <f t="shared" si="6"/>
        <v>8158.3195622318735</v>
      </c>
      <c r="AB19" s="13">
        <f t="shared" si="6"/>
        <v>9381.895957136097</v>
      </c>
      <c r="AC19" s="13">
        <f t="shared" si="6"/>
        <v>10257.318511082607</v>
      </c>
      <c r="AD19" s="13">
        <f t="shared" si="6"/>
        <v>9681.461995261669</v>
      </c>
      <c r="AE19" s="13">
        <f t="shared" si="6"/>
        <v>6758.743314448715</v>
      </c>
      <c r="AF19" s="13">
        <f t="shared" si="6"/>
        <v>8038.462313801973</v>
      </c>
      <c r="AG19" s="13">
        <f aca="true" t="shared" si="7" ref="AG19:BA19">9271.6*(100+AG20)/100</f>
        <v>8512.795240074178</v>
      </c>
      <c r="AH19" s="13">
        <f t="shared" si="7"/>
        <v>9116.678036196805</v>
      </c>
      <c r="AI19" s="13">
        <f t="shared" si="7"/>
        <v>8750.117320091533</v>
      </c>
      <c r="AJ19" s="13">
        <f t="shared" si="7"/>
        <v>7587.718532151023</v>
      </c>
      <c r="AK19" s="13">
        <f t="shared" si="7"/>
        <v>7934.421262989607</v>
      </c>
      <c r="AL19" s="13">
        <f t="shared" si="7"/>
        <v>9101.767975304032</v>
      </c>
      <c r="AM19" s="13">
        <f t="shared" si="7"/>
        <v>6998.993226594357</v>
      </c>
      <c r="AN19" s="13">
        <f t="shared" si="7"/>
        <v>7362.6552714380805</v>
      </c>
      <c r="AO19" s="13">
        <f t="shared" si="7"/>
        <v>10484.432001685473</v>
      </c>
      <c r="AP19" s="13">
        <f t="shared" si="7"/>
        <v>8051.696901880483</v>
      </c>
      <c r="AQ19" s="13">
        <f t="shared" si="7"/>
        <v>6919.335716108517</v>
      </c>
      <c r="AR19" s="13">
        <f t="shared" si="7"/>
        <v>9684.275686427605</v>
      </c>
      <c r="AS19" s="13">
        <f t="shared" si="7"/>
        <v>9033.996302699443</v>
      </c>
      <c r="AT19" s="13">
        <f t="shared" si="7"/>
        <v>7909.576811935464</v>
      </c>
      <c r="AU19" s="13">
        <f t="shared" si="7"/>
        <v>6165.990585309528</v>
      </c>
      <c r="AV19" s="13">
        <f t="shared" si="7"/>
        <v>6202.344952029188</v>
      </c>
      <c r="AW19" s="13">
        <f t="shared" si="7"/>
        <v>5910.556040955349</v>
      </c>
      <c r="AX19" s="13">
        <f t="shared" si="7"/>
        <v>6686.294758466044</v>
      </c>
      <c r="AY19" s="13">
        <f t="shared" si="7"/>
        <v>7228.699468314813</v>
      </c>
      <c r="AZ19" s="13">
        <f t="shared" si="7"/>
        <v>9336.500189519638</v>
      </c>
      <c r="BA19" s="13">
        <f t="shared" si="7"/>
        <v>5130.751109706551</v>
      </c>
    </row>
    <row r="20" spans="2:53" ht="17.25" customHeight="1">
      <c r="B20" s="38"/>
      <c r="C20" s="11" t="s">
        <v>3368</v>
      </c>
      <c r="D20" s="13">
        <v>18.818710586331733</v>
      </c>
      <c r="E20" s="13">
        <v>13.559083164793929</v>
      </c>
      <c r="F20" s="13">
        <v>6.908349093690935</v>
      </c>
      <c r="G20" s="13">
        <v>7.624971380478596</v>
      </c>
      <c r="H20" s="13">
        <v>-22.803081327424646</v>
      </c>
      <c r="I20" s="13">
        <v>5.322579543203032</v>
      </c>
      <c r="J20" s="13">
        <v>14.141245143420168</v>
      </c>
      <c r="K20" s="13">
        <v>0</v>
      </c>
      <c r="L20" s="13">
        <v>-4.731254691604336</v>
      </c>
      <c r="M20" s="13">
        <v>-21.531955585967687</v>
      </c>
      <c r="N20" s="13">
        <v>-16.836278542262605</v>
      </c>
      <c r="O20" s="13">
        <v>-17.47554777980912</v>
      </c>
      <c r="P20" s="13">
        <v>13.586984186323825</v>
      </c>
      <c r="Q20" s="13">
        <v>-13.802370943634678</v>
      </c>
      <c r="R20" s="13">
        <v>3.8410238340854885</v>
      </c>
      <c r="S20" s="13">
        <v>-18.767580523751036</v>
      </c>
      <c r="T20" s="13">
        <v>-29.48193621608378</v>
      </c>
      <c r="U20" s="13">
        <v>-13.464124107066844</v>
      </c>
      <c r="V20" s="13">
        <v>-17.725171879987577</v>
      </c>
      <c r="W20" s="13">
        <v>-22.702684582166388</v>
      </c>
      <c r="X20" s="13">
        <v>-20.352608545924987</v>
      </c>
      <c r="Y20" s="13">
        <v>-25.242584561747826</v>
      </c>
      <c r="Z20" s="13">
        <v>21.56222150087519</v>
      </c>
      <c r="AA20" s="13">
        <v>-12.007425231547163</v>
      </c>
      <c r="AB20" s="13">
        <v>1.1896108237639424</v>
      </c>
      <c r="AC20" s="13">
        <v>10.631590136358415</v>
      </c>
      <c r="AD20" s="13">
        <v>4.420617749489497</v>
      </c>
      <c r="AE20" s="13">
        <v>-27.102729685828606</v>
      </c>
      <c r="AF20" s="13">
        <v>-13.30016055694838</v>
      </c>
      <c r="AG20" s="13">
        <v>-8.184183527393573</v>
      </c>
      <c r="AH20" s="13">
        <v>-1.6709301933128584</v>
      </c>
      <c r="AI20" s="13">
        <v>-5.624516587303885</v>
      </c>
      <c r="AJ20" s="13">
        <v>-18.161713920455767</v>
      </c>
      <c r="AK20" s="13">
        <v>-14.422308307200405</v>
      </c>
      <c r="AL20" s="13">
        <v>-1.8317445176233793</v>
      </c>
      <c r="AM20" s="13">
        <v>-24.51148424657711</v>
      </c>
      <c r="AN20" s="13">
        <v>-20.58916183357694</v>
      </c>
      <c r="AO20" s="13">
        <v>13.08115106007024</v>
      </c>
      <c r="AP20" s="13">
        <v>-13.15741725397469</v>
      </c>
      <c r="AQ20" s="13">
        <v>-25.370640276667267</v>
      </c>
      <c r="AR20" s="13">
        <v>4.450965167043486</v>
      </c>
      <c r="AS20" s="13">
        <v>-2.5627043584770526</v>
      </c>
      <c r="AT20" s="13">
        <v>-14.690271237591524</v>
      </c>
      <c r="AU20" s="13">
        <v>-33.49593829210138</v>
      </c>
      <c r="AV20" s="13">
        <v>-33.10383372849144</v>
      </c>
      <c r="AW20" s="13">
        <v>-36.25095947888877</v>
      </c>
      <c r="AX20" s="13">
        <v>-27.884132636588667</v>
      </c>
      <c r="AY20" s="13">
        <v>-22.033958881802363</v>
      </c>
      <c r="AZ20" s="13">
        <v>0.699989101337839</v>
      </c>
      <c r="BA20" s="13">
        <v>-44.66164297740897</v>
      </c>
    </row>
    <row r="21" spans="2:53" ht="17.25" customHeight="1">
      <c r="B21" s="38"/>
      <c r="C21" s="11" t="s">
        <v>3366</v>
      </c>
      <c r="D21" s="11">
        <v>2</v>
      </c>
      <c r="E21" s="11">
        <v>5</v>
      </c>
      <c r="F21" s="11">
        <v>10</v>
      </c>
      <c r="G21" s="11">
        <v>9</v>
      </c>
      <c r="H21" s="11">
        <v>43</v>
      </c>
      <c r="I21" s="11">
        <v>11</v>
      </c>
      <c r="J21" s="11">
        <v>3</v>
      </c>
      <c r="K21" s="11">
        <v>19</v>
      </c>
      <c r="L21" s="11">
        <v>23</v>
      </c>
      <c r="M21" s="11">
        <v>40</v>
      </c>
      <c r="N21" s="11">
        <v>33</v>
      </c>
      <c r="O21" s="11">
        <v>34</v>
      </c>
      <c r="P21" s="11">
        <v>4</v>
      </c>
      <c r="Q21" s="11">
        <v>30</v>
      </c>
      <c r="R21" s="11">
        <v>14</v>
      </c>
      <c r="S21" s="11">
        <v>37</v>
      </c>
      <c r="T21" s="11">
        <v>49</v>
      </c>
      <c r="U21" s="11">
        <v>29</v>
      </c>
      <c r="V21" s="11">
        <v>35</v>
      </c>
      <c r="W21" s="11">
        <v>42</v>
      </c>
      <c r="X21" s="11">
        <v>38</v>
      </c>
      <c r="Y21" s="11">
        <v>45</v>
      </c>
      <c r="Z21" s="11">
        <v>1</v>
      </c>
      <c r="AA21" s="11">
        <v>26</v>
      </c>
      <c r="AB21" s="11">
        <v>16</v>
      </c>
      <c r="AC21" s="11">
        <v>7</v>
      </c>
      <c r="AD21" s="11">
        <v>13</v>
      </c>
      <c r="AE21" s="11">
        <v>47</v>
      </c>
      <c r="AF21" s="11">
        <v>28</v>
      </c>
      <c r="AG21" s="11">
        <v>25</v>
      </c>
      <c r="AH21" s="11">
        <v>20</v>
      </c>
      <c r="AI21" s="11">
        <v>24</v>
      </c>
      <c r="AJ21" s="11">
        <v>36</v>
      </c>
      <c r="AK21" s="11">
        <v>31</v>
      </c>
      <c r="AL21" s="11">
        <v>21</v>
      </c>
      <c r="AM21" s="11">
        <v>44</v>
      </c>
      <c r="AN21" s="11">
        <v>39</v>
      </c>
      <c r="AO21" s="11">
        <v>6</v>
      </c>
      <c r="AP21" s="11">
        <v>27</v>
      </c>
      <c r="AQ21" s="11">
        <v>46</v>
      </c>
      <c r="AR21" s="11">
        <v>12</v>
      </c>
      <c r="AS21" s="11">
        <v>22</v>
      </c>
      <c r="AT21" s="11">
        <v>32</v>
      </c>
      <c r="AU21" s="11">
        <v>51</v>
      </c>
      <c r="AV21" s="11">
        <v>50</v>
      </c>
      <c r="AW21" s="11">
        <v>52</v>
      </c>
      <c r="AX21" s="11">
        <v>48</v>
      </c>
      <c r="AY21" s="11">
        <v>41</v>
      </c>
      <c r="AZ21" s="11">
        <v>18</v>
      </c>
      <c r="BA21" s="11">
        <v>53</v>
      </c>
    </row>
    <row r="22" spans="2:53" ht="17.25" customHeight="1">
      <c r="B22" s="38" t="s">
        <v>928</v>
      </c>
      <c r="C22" s="11" t="s">
        <v>3367</v>
      </c>
      <c r="D22" s="13">
        <f aca="true" t="shared" si="8" ref="D22:AF22">10152.6*(100+D23)/100</f>
        <v>9130.837063163997</v>
      </c>
      <c r="E22" s="13">
        <f t="shared" si="8"/>
        <v>9665.803898747366</v>
      </c>
      <c r="F22" s="13">
        <f t="shared" si="8"/>
        <v>12234.174426195535</v>
      </c>
      <c r="G22" s="13">
        <f t="shared" si="8"/>
        <v>10799.144389741574</v>
      </c>
      <c r="H22" s="13">
        <f t="shared" si="8"/>
        <v>12618.471244047736</v>
      </c>
      <c r="I22" s="13">
        <f t="shared" si="8"/>
        <v>10944.93214345083</v>
      </c>
      <c r="J22" s="13">
        <f t="shared" si="8"/>
        <v>8369.396719544087</v>
      </c>
      <c r="K22" s="13">
        <f t="shared" si="8"/>
        <v>10152.6</v>
      </c>
      <c r="L22" s="13">
        <f t="shared" si="8"/>
        <v>8037.904262926545</v>
      </c>
      <c r="M22" s="13">
        <f t="shared" si="8"/>
        <v>9837.601715858125</v>
      </c>
      <c r="N22" s="13">
        <f t="shared" si="8"/>
        <v>9865.472218428555</v>
      </c>
      <c r="O22" s="13">
        <f t="shared" si="8"/>
        <v>9081.964970097497</v>
      </c>
      <c r="P22" s="13">
        <f t="shared" si="8"/>
        <v>8241.684205391697</v>
      </c>
      <c r="Q22" s="13">
        <f t="shared" si="8"/>
        <v>8974.548186202934</v>
      </c>
      <c r="R22" s="13">
        <f t="shared" si="8"/>
        <v>7813.075302681409</v>
      </c>
      <c r="S22" s="13">
        <f t="shared" si="8"/>
        <v>13033.97765871731</v>
      </c>
      <c r="T22" s="13">
        <f t="shared" si="8"/>
        <v>11781.486757674069</v>
      </c>
      <c r="U22" s="13">
        <f t="shared" si="8"/>
        <v>9848.533495505497</v>
      </c>
      <c r="V22" s="13">
        <f t="shared" si="8"/>
        <v>9880.414579109573</v>
      </c>
      <c r="W22" s="13">
        <f t="shared" si="8"/>
        <v>11325.130023209827</v>
      </c>
      <c r="X22" s="13">
        <f t="shared" si="8"/>
        <v>9581.560683037627</v>
      </c>
      <c r="Y22" s="13">
        <f t="shared" si="8"/>
        <v>9665.332855672379</v>
      </c>
      <c r="Z22" s="13">
        <f t="shared" si="8"/>
        <v>8133.864563834067</v>
      </c>
      <c r="AA22" s="13">
        <f t="shared" si="8"/>
        <v>9201.50496429363</v>
      </c>
      <c r="AB22" s="13">
        <f t="shared" si="8"/>
        <v>10296.216547439222</v>
      </c>
      <c r="AC22" s="13">
        <f t="shared" si="8"/>
        <v>8006.034439444342</v>
      </c>
      <c r="AD22" s="13">
        <f t="shared" si="8"/>
        <v>6740.626403073822</v>
      </c>
      <c r="AE22" s="13">
        <f t="shared" si="8"/>
        <v>8564.947571382798</v>
      </c>
      <c r="AF22" s="13">
        <f t="shared" si="8"/>
        <v>8412.71691498004</v>
      </c>
      <c r="AG22" s="13">
        <f aca="true" t="shared" si="9" ref="AG22:BA22">10152.6*(100+AG23)/100</f>
        <v>8054.142758387007</v>
      </c>
      <c r="AH22" s="13">
        <f t="shared" si="9"/>
        <v>9530.71422936864</v>
      </c>
      <c r="AI22" s="13">
        <f t="shared" si="9"/>
        <v>6901.965714749045</v>
      </c>
      <c r="AJ22" s="13">
        <f t="shared" si="9"/>
        <v>8203.098520790092</v>
      </c>
      <c r="AK22" s="13">
        <f t="shared" si="9"/>
        <v>9896.295298507197</v>
      </c>
      <c r="AL22" s="13">
        <f t="shared" si="9"/>
        <v>8261.751196970677</v>
      </c>
      <c r="AM22" s="13">
        <f t="shared" si="9"/>
        <v>10249.538029221627</v>
      </c>
      <c r="AN22" s="13">
        <f t="shared" si="9"/>
        <v>8793.743541036127</v>
      </c>
      <c r="AO22" s="13">
        <f t="shared" si="9"/>
        <v>9334.262039317227</v>
      </c>
      <c r="AP22" s="13">
        <f t="shared" si="9"/>
        <v>9545.551478832645</v>
      </c>
      <c r="AQ22" s="13">
        <f t="shared" si="9"/>
        <v>6943.803886937023</v>
      </c>
      <c r="AR22" s="13">
        <f t="shared" si="9"/>
        <v>8737.409698449514</v>
      </c>
      <c r="AS22" s="13">
        <f t="shared" si="9"/>
        <v>7299.259904986995</v>
      </c>
      <c r="AT22" s="13">
        <f t="shared" si="9"/>
        <v>6597.294724541854</v>
      </c>
      <c r="AU22" s="13">
        <f t="shared" si="9"/>
        <v>6675.092607836776</v>
      </c>
      <c r="AV22" s="13">
        <f t="shared" si="9"/>
        <v>9288.408673191754</v>
      </c>
      <c r="AW22" s="13">
        <f t="shared" si="9"/>
        <v>6924.8366038971</v>
      </c>
      <c r="AX22" s="13">
        <f t="shared" si="9"/>
        <v>8226.499620312446</v>
      </c>
      <c r="AY22" s="13">
        <f t="shared" si="9"/>
        <v>6502.1515002685455</v>
      </c>
      <c r="AZ22" s="13">
        <f t="shared" si="9"/>
        <v>7703.265486594143</v>
      </c>
      <c r="BA22" s="13">
        <f t="shared" si="9"/>
        <v>7063.90815789428</v>
      </c>
    </row>
    <row r="23" spans="2:53" ht="17.25" customHeight="1">
      <c r="B23" s="38"/>
      <c r="C23" s="11" t="s">
        <v>3368</v>
      </c>
      <c r="D23" s="13">
        <v>-10.064051935819418</v>
      </c>
      <c r="E23" s="13">
        <v>-4.794792479292342</v>
      </c>
      <c r="F23" s="13">
        <v>20.502870458754742</v>
      </c>
      <c r="G23" s="13">
        <v>6.3682641859383216</v>
      </c>
      <c r="H23" s="13">
        <v>24.288076394694325</v>
      </c>
      <c r="I23" s="13">
        <v>7.80422890147181</v>
      </c>
      <c r="J23" s="13">
        <v>-17.564006071901893</v>
      </c>
      <c r="K23" s="13">
        <v>0</v>
      </c>
      <c r="L23" s="13">
        <v>-20.829105225001044</v>
      </c>
      <c r="M23" s="13">
        <v>-3.102636606799014</v>
      </c>
      <c r="N23" s="13">
        <v>-2.8281206939251624</v>
      </c>
      <c r="O23" s="13">
        <v>-10.545427081757419</v>
      </c>
      <c r="P23" s="13">
        <v>-18.82193521470661</v>
      </c>
      <c r="Q23" s="13">
        <v>-11.603449498621698</v>
      </c>
      <c r="R23" s="13">
        <v>-23.04360161257797</v>
      </c>
      <c r="S23" s="13">
        <v>28.38068729899048</v>
      </c>
      <c r="T23" s="13">
        <v>16.044035593582606</v>
      </c>
      <c r="U23" s="13">
        <v>-2.9949619259549642</v>
      </c>
      <c r="V23" s="13">
        <v>-2.6809430184428273</v>
      </c>
      <c r="W23" s="13">
        <v>11.54906155280251</v>
      </c>
      <c r="X23" s="13">
        <v>-5.624562348190343</v>
      </c>
      <c r="Y23" s="13">
        <v>-4.7994321092884595</v>
      </c>
      <c r="Z23" s="13">
        <v>-19.883925656146552</v>
      </c>
      <c r="AA23" s="13">
        <v>-9.367994757070807</v>
      </c>
      <c r="AB23" s="13">
        <v>1.4145789988694757</v>
      </c>
      <c r="AC23" s="13">
        <v>-21.143013223761976</v>
      </c>
      <c r="AD23" s="13">
        <v>-33.60689475529597</v>
      </c>
      <c r="AE23" s="13">
        <v>-15.63789008349783</v>
      </c>
      <c r="AF23" s="13">
        <v>-17.13731541693715</v>
      </c>
      <c r="AG23" s="13">
        <v>-20.669161018980287</v>
      </c>
      <c r="AH23" s="13">
        <v>-6.125384341265905</v>
      </c>
      <c r="AI23" s="13">
        <v>-32.01775195763603</v>
      </c>
      <c r="AJ23" s="13">
        <v>-19.201992388254308</v>
      </c>
      <c r="AK23" s="13">
        <v>-2.5245227970451367</v>
      </c>
      <c r="AL23" s="13">
        <v>-18.624281494684347</v>
      </c>
      <c r="AM23" s="13">
        <v>0.9548098932453453</v>
      </c>
      <c r="AN23" s="13">
        <v>-13.384319868446248</v>
      </c>
      <c r="AO23" s="13">
        <v>-8.060378234962196</v>
      </c>
      <c r="AP23" s="13">
        <v>-5.979241979072903</v>
      </c>
      <c r="AQ23" s="13">
        <v>-31.605658777682333</v>
      </c>
      <c r="AR23" s="13">
        <v>-13.9391909614334</v>
      </c>
      <c r="AS23" s="13">
        <v>-28.104525885123078</v>
      </c>
      <c r="AT23" s="13">
        <v>-35.01866788269159</v>
      </c>
      <c r="AU23" s="13">
        <v>-34.25238256371003</v>
      </c>
      <c r="AV23" s="13">
        <v>-8.512019845244046</v>
      </c>
      <c r="AW23" s="13">
        <v>-31.792480705463632</v>
      </c>
      <c r="AX23" s="13">
        <v>-18.97149872631202</v>
      </c>
      <c r="AY23" s="13">
        <v>-35.95579949699046</v>
      </c>
      <c r="AZ23" s="13">
        <v>-24.125194663493655</v>
      </c>
      <c r="BA23" s="13">
        <v>-30.422668499751016</v>
      </c>
    </row>
    <row r="24" spans="2:53" ht="17.25" customHeight="1">
      <c r="B24" s="38"/>
      <c r="C24" s="11" t="s">
        <v>3366</v>
      </c>
      <c r="D24" s="11">
        <v>27</v>
      </c>
      <c r="E24" s="11">
        <v>19</v>
      </c>
      <c r="F24" s="11">
        <v>4</v>
      </c>
      <c r="G24" s="11">
        <v>8</v>
      </c>
      <c r="H24" s="11">
        <v>2</v>
      </c>
      <c r="I24" s="11">
        <v>7</v>
      </c>
      <c r="J24" s="11">
        <v>34</v>
      </c>
      <c r="K24" s="11">
        <v>12</v>
      </c>
      <c r="L24" s="11">
        <v>41</v>
      </c>
      <c r="M24" s="11">
        <v>17</v>
      </c>
      <c r="N24" s="11">
        <v>15</v>
      </c>
      <c r="O24" s="11">
        <v>28</v>
      </c>
      <c r="P24" s="11">
        <v>36</v>
      </c>
      <c r="Q24" s="11">
        <v>29</v>
      </c>
      <c r="R24" s="11">
        <v>43</v>
      </c>
      <c r="S24" s="11">
        <v>1</v>
      </c>
      <c r="T24" s="11">
        <v>5</v>
      </c>
      <c r="U24" s="11">
        <v>16</v>
      </c>
      <c r="V24" s="11">
        <v>14</v>
      </c>
      <c r="W24" s="11">
        <v>6</v>
      </c>
      <c r="X24" s="11">
        <v>21</v>
      </c>
      <c r="Y24" s="11">
        <v>20</v>
      </c>
      <c r="Z24" s="11">
        <v>39</v>
      </c>
      <c r="AA24" s="11">
        <v>26</v>
      </c>
      <c r="AB24" s="11">
        <v>10</v>
      </c>
      <c r="AC24" s="11">
        <v>42</v>
      </c>
      <c r="AD24" s="11">
        <v>50</v>
      </c>
      <c r="AE24" s="11">
        <v>32</v>
      </c>
      <c r="AF24" s="11">
        <v>33</v>
      </c>
      <c r="AG24" s="11">
        <v>40</v>
      </c>
      <c r="AH24" s="11">
        <v>23</v>
      </c>
      <c r="AI24" s="11">
        <v>49</v>
      </c>
      <c r="AJ24" s="11">
        <v>38</v>
      </c>
      <c r="AK24" s="11">
        <v>13</v>
      </c>
      <c r="AL24" s="11">
        <v>35</v>
      </c>
      <c r="AM24" s="11">
        <v>11</v>
      </c>
      <c r="AN24" s="11">
        <v>30</v>
      </c>
      <c r="AO24" s="11">
        <v>24</v>
      </c>
      <c r="AP24" s="11">
        <v>22</v>
      </c>
      <c r="AQ24" s="11">
        <v>47</v>
      </c>
      <c r="AR24" s="11">
        <v>31</v>
      </c>
      <c r="AS24" s="11">
        <v>45</v>
      </c>
      <c r="AT24" s="11">
        <v>52</v>
      </c>
      <c r="AU24" s="11">
        <v>51</v>
      </c>
      <c r="AV24" s="11">
        <v>25</v>
      </c>
      <c r="AW24" s="11">
        <v>48</v>
      </c>
      <c r="AX24" s="11">
        <v>37</v>
      </c>
      <c r="AY24" s="11">
        <v>53</v>
      </c>
      <c r="AZ24" s="11">
        <v>44</v>
      </c>
      <c r="BA24" s="11">
        <v>46</v>
      </c>
    </row>
    <row r="25" spans="2:53" ht="17.25" customHeight="1">
      <c r="B25" s="35" t="s">
        <v>2158</v>
      </c>
      <c r="C25" s="11" t="s">
        <v>3367</v>
      </c>
      <c r="D25" s="13">
        <f aca="true" t="shared" si="10" ref="D25:AF25">9970.4*(100+D26)/100</f>
        <v>11532.672842340635</v>
      </c>
      <c r="E25" s="13">
        <f t="shared" si="10"/>
        <v>9083.388485129633</v>
      </c>
      <c r="F25" s="13">
        <f t="shared" si="10"/>
        <v>6565.22138034122</v>
      </c>
      <c r="G25" s="13">
        <f t="shared" si="10"/>
        <v>10462.75928846653</v>
      </c>
      <c r="H25" s="13">
        <f t="shared" si="10"/>
        <v>9070.54069377867</v>
      </c>
      <c r="I25" s="13">
        <f t="shared" si="10"/>
        <v>8472.222444049592</v>
      </c>
      <c r="J25" s="13">
        <f t="shared" si="10"/>
        <v>9162.17749825297</v>
      </c>
      <c r="K25" s="13">
        <f t="shared" si="10"/>
        <v>9970.4</v>
      </c>
      <c r="L25" s="13">
        <f t="shared" si="10"/>
        <v>10509.493325086336</v>
      </c>
      <c r="M25" s="13">
        <f t="shared" si="10"/>
        <v>9649.897973445142</v>
      </c>
      <c r="N25" s="13">
        <f t="shared" si="10"/>
        <v>10046.972836451729</v>
      </c>
      <c r="O25" s="13">
        <f t="shared" si="10"/>
        <v>10419.558785629606</v>
      </c>
      <c r="P25" s="13">
        <f t="shared" si="10"/>
        <v>10792.507530120482</v>
      </c>
      <c r="Q25" s="13">
        <f t="shared" si="10"/>
        <v>10822.749592359653</v>
      </c>
      <c r="R25" s="13">
        <f t="shared" si="10"/>
        <v>10522.130885951083</v>
      </c>
      <c r="S25" s="13">
        <f t="shared" si="10"/>
        <v>7991.326220297921</v>
      </c>
      <c r="T25" s="13">
        <f t="shared" si="10"/>
        <v>10342.47203752384</v>
      </c>
      <c r="U25" s="13">
        <f t="shared" si="10"/>
        <v>10702.92351285746</v>
      </c>
      <c r="V25" s="13">
        <f t="shared" si="10"/>
        <v>8521.35914818719</v>
      </c>
      <c r="W25" s="13">
        <f t="shared" si="10"/>
        <v>6308.265553321993</v>
      </c>
      <c r="X25" s="13">
        <f t="shared" si="10"/>
        <v>9871.277429088132</v>
      </c>
      <c r="Y25" s="13">
        <f t="shared" si="10"/>
        <v>10085.516210504613</v>
      </c>
      <c r="Z25" s="13">
        <f t="shared" si="10"/>
        <v>8723.650327302716</v>
      </c>
      <c r="AA25" s="13">
        <f t="shared" si="10"/>
        <v>9409.485970196576</v>
      </c>
      <c r="AB25" s="13">
        <f t="shared" si="10"/>
        <v>7271.849904644091</v>
      </c>
      <c r="AC25" s="13">
        <f t="shared" si="10"/>
        <v>9298.350309131261</v>
      </c>
      <c r="AD25" s="13">
        <f t="shared" si="10"/>
        <v>8864.97603216329</v>
      </c>
      <c r="AE25" s="13">
        <f t="shared" si="10"/>
        <v>7734.370393278696</v>
      </c>
      <c r="AF25" s="13">
        <f t="shared" si="10"/>
        <v>8953.154437456324</v>
      </c>
      <c r="AG25" s="13">
        <f aca="true" t="shared" si="11" ref="AG25:BA25">9970.4*(100+AG26)/100</f>
        <v>9751.47363537962</v>
      </c>
      <c r="AH25" s="13">
        <f t="shared" si="11"/>
        <v>8158.347507860421</v>
      </c>
      <c r="AI25" s="13">
        <f t="shared" si="11"/>
        <v>7774.08295697417</v>
      </c>
      <c r="AJ25" s="13">
        <f t="shared" si="11"/>
        <v>8492.390082985414</v>
      </c>
      <c r="AK25" s="13">
        <f t="shared" si="11"/>
        <v>8174.645291693088</v>
      </c>
      <c r="AL25" s="13">
        <f t="shared" si="11"/>
        <v>8767.368817374763</v>
      </c>
      <c r="AM25" s="13">
        <f t="shared" si="11"/>
        <v>8721.03954960171</v>
      </c>
      <c r="AN25" s="13">
        <f t="shared" si="11"/>
        <v>6192.635431163341</v>
      </c>
      <c r="AO25" s="13">
        <f t="shared" si="11"/>
        <v>6822.177207360446</v>
      </c>
      <c r="AP25" s="13">
        <f t="shared" si="11"/>
        <v>8852.128240812328</v>
      </c>
      <c r="AQ25" s="13">
        <f t="shared" si="11"/>
        <v>10524.963564854559</v>
      </c>
      <c r="AR25" s="13">
        <f t="shared" si="11"/>
        <v>8347.813891273534</v>
      </c>
      <c r="AS25" s="13">
        <f t="shared" si="11"/>
        <v>6932.598183088749</v>
      </c>
      <c r="AT25" s="13">
        <f t="shared" si="11"/>
        <v>8158.347507860421</v>
      </c>
      <c r="AU25" s="13">
        <f t="shared" si="11"/>
        <v>6976.35070357198</v>
      </c>
      <c r="AV25" s="13">
        <f t="shared" si="11"/>
        <v>8532.7490884591</v>
      </c>
      <c r="AW25" s="13">
        <f t="shared" si="11"/>
        <v>8639.619846261357</v>
      </c>
      <c r="AX25" s="13">
        <f t="shared" si="11"/>
        <v>6205.483222514303</v>
      </c>
      <c r="AY25" s="13">
        <f t="shared" si="11"/>
        <v>7400.327818153703</v>
      </c>
      <c r="AZ25" s="13">
        <f t="shared" si="11"/>
        <v>7528.805731663317</v>
      </c>
      <c r="BA25" s="13">
        <f t="shared" si="11"/>
        <v>7629.448855449068</v>
      </c>
    </row>
    <row r="26" spans="2:53" ht="17.25" customHeight="1">
      <c r="B26" s="35"/>
      <c r="C26" s="11" t="s">
        <v>2155</v>
      </c>
      <c r="D26" s="13">
        <v>15.66910898600492</v>
      </c>
      <c r="E26" s="13">
        <v>-8.896448636668207</v>
      </c>
      <c r="F26" s="13">
        <v>-34.152878717591875</v>
      </c>
      <c r="G26" s="13">
        <v>4.938209986224528</v>
      </c>
      <c r="H26" s="13">
        <v>-9.025307973815789</v>
      </c>
      <c r="I26" s="13">
        <v>-15.026253269180852</v>
      </c>
      <c r="J26" s="13">
        <v>-8.106219426974148</v>
      </c>
      <c r="K26" s="13">
        <v>0</v>
      </c>
      <c r="L26" s="13">
        <v>5.406937786712018</v>
      </c>
      <c r="M26" s="13">
        <v>-3.2145352900069923</v>
      </c>
      <c r="N26" s="13">
        <v>0.768001649399519</v>
      </c>
      <c r="O26" s="13">
        <v>4.504922426679037</v>
      </c>
      <c r="P26" s="13">
        <v>8.245481927710841</v>
      </c>
      <c r="Q26" s="13">
        <v>8.548800372699738</v>
      </c>
      <c r="R26" s="13">
        <v>5.533688577700846</v>
      </c>
      <c r="S26" s="13">
        <v>-19.849492294211636</v>
      </c>
      <c r="T26" s="13">
        <v>3.731766403793624</v>
      </c>
      <c r="U26" s="13">
        <v>7.346982195874396</v>
      </c>
      <c r="V26" s="13">
        <v>-14.533427463419812</v>
      </c>
      <c r="W26" s="13">
        <v>-36.73006546054327</v>
      </c>
      <c r="X26" s="13">
        <v>-0.9941684477239421</v>
      </c>
      <c r="Y26" s="13">
        <v>1.1545796608422254</v>
      </c>
      <c r="Z26" s="13">
        <v>-12.504510076800168</v>
      </c>
      <c r="AA26" s="13">
        <v>-5.625792644261251</v>
      </c>
      <c r="AB26" s="13">
        <v>-27.065615174475543</v>
      </c>
      <c r="AC26" s="13">
        <v>-6.7404486366518634</v>
      </c>
      <c r="AD26" s="13">
        <v>-11.0870573681769</v>
      </c>
      <c r="AE26" s="13">
        <v>-22.426679037163034</v>
      </c>
      <c r="AF26" s="13">
        <v>-10.20265548567435</v>
      </c>
      <c r="AG26" s="13">
        <v>-2.195763104994586</v>
      </c>
      <c r="AH26" s="13">
        <v>-18.17432091129323</v>
      </c>
      <c r="AI26" s="13">
        <v>-22.028374418537176</v>
      </c>
      <c r="AJ26" s="13">
        <v>-14.823978145456419</v>
      </c>
      <c r="AK26" s="13">
        <v>-18.010859226379196</v>
      </c>
      <c r="AL26" s="13">
        <v>-12.066027266962575</v>
      </c>
      <c r="AM26" s="13">
        <v>-12.530695362255178</v>
      </c>
      <c r="AN26" s="13">
        <v>-37.889799494871404</v>
      </c>
      <c r="AO26" s="13">
        <v>-31.575691974640485</v>
      </c>
      <c r="AP26" s="13">
        <v>-11.215916705324469</v>
      </c>
      <c r="AQ26" s="13">
        <v>5.562099462955946</v>
      </c>
      <c r="AR26" s="13">
        <v>-16.27403222264369</v>
      </c>
      <c r="AS26" s="13">
        <v>-30.468204053109716</v>
      </c>
      <c r="AT26" s="13">
        <v>-18.17432091129323</v>
      </c>
      <c r="AU26" s="13">
        <v>-30.02937992886965</v>
      </c>
      <c r="AV26" s="13">
        <v>-14.419189917564989</v>
      </c>
      <c r="AW26" s="13">
        <v>-13.347309573724663</v>
      </c>
      <c r="AX26" s="13">
        <v>-37.76094015772383</v>
      </c>
      <c r="AY26" s="13">
        <v>-25.777021802999844</v>
      </c>
      <c r="AZ26" s="13">
        <v>-24.488428431524145</v>
      </c>
      <c r="BA26" s="13">
        <v>-23.479009313076016</v>
      </c>
    </row>
    <row r="27" spans="2:53" ht="17.25" customHeight="1">
      <c r="B27" s="35"/>
      <c r="C27" s="11" t="s">
        <v>3366</v>
      </c>
      <c r="D27" s="11">
        <v>1</v>
      </c>
      <c r="E27" s="11">
        <v>23</v>
      </c>
      <c r="F27" s="11">
        <v>50</v>
      </c>
      <c r="G27" s="11">
        <v>8</v>
      </c>
      <c r="H27" s="11">
        <v>24</v>
      </c>
      <c r="I27" s="11">
        <v>35</v>
      </c>
      <c r="J27" s="11">
        <v>22</v>
      </c>
      <c r="K27" s="11">
        <v>13</v>
      </c>
      <c r="L27" s="11">
        <v>7</v>
      </c>
      <c r="M27" s="11">
        <v>17</v>
      </c>
      <c r="N27" s="11">
        <v>12</v>
      </c>
      <c r="O27" s="11">
        <v>9</v>
      </c>
      <c r="P27" s="11">
        <v>3</v>
      </c>
      <c r="Q27" s="11">
        <v>2</v>
      </c>
      <c r="R27" s="11">
        <v>6</v>
      </c>
      <c r="S27" s="11">
        <v>40</v>
      </c>
      <c r="T27" s="11">
        <v>10</v>
      </c>
      <c r="U27" s="11">
        <v>4</v>
      </c>
      <c r="V27" s="11">
        <v>33</v>
      </c>
      <c r="W27" s="11">
        <v>51</v>
      </c>
      <c r="X27" s="11">
        <v>14</v>
      </c>
      <c r="Y27" s="11">
        <v>11</v>
      </c>
      <c r="Z27" s="11">
        <v>29</v>
      </c>
      <c r="AA27" s="11">
        <v>19</v>
      </c>
      <c r="AB27" s="11">
        <v>46</v>
      </c>
      <c r="AC27" s="11">
        <v>20</v>
      </c>
      <c r="AD27" s="11">
        <v>26</v>
      </c>
      <c r="AE27" s="11">
        <v>42</v>
      </c>
      <c r="AF27" s="11">
        <v>25</v>
      </c>
      <c r="AG27" s="11">
        <v>16</v>
      </c>
      <c r="AH27" s="11">
        <v>38</v>
      </c>
      <c r="AI27" s="11">
        <v>41</v>
      </c>
      <c r="AJ27" s="11">
        <v>34</v>
      </c>
      <c r="AK27" s="11">
        <v>37</v>
      </c>
      <c r="AL27" s="11">
        <v>28</v>
      </c>
      <c r="AM27" s="11">
        <v>30</v>
      </c>
      <c r="AN27" s="11">
        <v>53</v>
      </c>
      <c r="AO27" s="11">
        <v>49</v>
      </c>
      <c r="AP27" s="11">
        <v>27</v>
      </c>
      <c r="AQ27" s="11">
        <v>5</v>
      </c>
      <c r="AR27" s="11">
        <v>36</v>
      </c>
      <c r="AS27" s="11">
        <v>48</v>
      </c>
      <c r="AT27" s="11">
        <v>38</v>
      </c>
      <c r="AU27" s="11">
        <v>47</v>
      </c>
      <c r="AV27" s="11">
        <v>32</v>
      </c>
      <c r="AW27" s="11">
        <v>31</v>
      </c>
      <c r="AX27" s="11">
        <v>52</v>
      </c>
      <c r="AY27" s="11">
        <v>45</v>
      </c>
      <c r="AZ27" s="11">
        <v>44</v>
      </c>
      <c r="BA27" s="11">
        <v>43</v>
      </c>
    </row>
    <row r="28" spans="2:53" ht="17.25" customHeight="1">
      <c r="B28" s="35" t="s">
        <v>2159</v>
      </c>
      <c r="C28" s="11" t="s">
        <v>3367</v>
      </c>
      <c r="D28" s="13">
        <f aca="true" t="shared" si="12" ref="D28:AF28">11589.3*(100+D29)/100</f>
        <v>11997.559664132372</v>
      </c>
      <c r="E28" s="21">
        <f t="shared" si="12"/>
        <v>13907.16</v>
      </c>
      <c r="F28" s="13">
        <f t="shared" si="12"/>
        <v>12881.926158169337</v>
      </c>
      <c r="G28" s="13">
        <f t="shared" si="12"/>
        <v>11748.341226578765</v>
      </c>
      <c r="H28" s="13">
        <f t="shared" si="12"/>
        <v>12177.93644688003</v>
      </c>
      <c r="I28" s="13">
        <f t="shared" si="12"/>
        <v>11333.611111675513</v>
      </c>
      <c r="J28" s="13">
        <f t="shared" si="12"/>
        <v>11190.3826423419</v>
      </c>
      <c r="K28" s="13">
        <f t="shared" si="12"/>
        <v>11589.3</v>
      </c>
      <c r="L28" s="13">
        <f t="shared" si="12"/>
        <v>12527.933801294981</v>
      </c>
      <c r="M28" s="13">
        <f t="shared" si="12"/>
        <v>12142.023554823038</v>
      </c>
      <c r="N28" s="13">
        <f t="shared" si="12"/>
        <v>12673.475831153328</v>
      </c>
      <c r="O28" s="13">
        <f t="shared" si="12"/>
        <v>13041.58164295628</v>
      </c>
      <c r="P28" s="13">
        <f t="shared" si="12"/>
        <v>12839.24636703614</v>
      </c>
      <c r="Q28" s="13">
        <f t="shared" si="12"/>
        <v>12550.435966637682</v>
      </c>
      <c r="R28" s="13">
        <f t="shared" si="12"/>
        <v>12568.959644728257</v>
      </c>
      <c r="S28" s="13">
        <f t="shared" si="12"/>
        <v>12007.372615498596</v>
      </c>
      <c r="T28" s="13">
        <f t="shared" si="12"/>
        <v>11058.991753250191</v>
      </c>
      <c r="U28" s="13">
        <f t="shared" si="12"/>
        <v>12532.011110722036</v>
      </c>
      <c r="V28" s="13">
        <f t="shared" si="12"/>
        <v>10955.045196911868</v>
      </c>
      <c r="W28" s="13">
        <f t="shared" si="12"/>
        <v>12666.88472190372</v>
      </c>
      <c r="X28" s="13">
        <f t="shared" si="12"/>
        <v>10927.028001023125</v>
      </c>
      <c r="Y28" s="13">
        <f t="shared" si="12"/>
        <v>12013.946106870228</v>
      </c>
      <c r="Z28" s="13">
        <f t="shared" si="12"/>
        <v>10594.818709979007</v>
      </c>
      <c r="AA28" s="13">
        <f t="shared" si="12"/>
        <v>13005.091385075986</v>
      </c>
      <c r="AB28" s="13">
        <f t="shared" si="12"/>
        <v>10402.751037929374</v>
      </c>
      <c r="AC28" s="13">
        <f t="shared" si="12"/>
        <v>10454.212511713109</v>
      </c>
      <c r="AD28" s="13">
        <f t="shared" si="12"/>
        <v>11626.69781054823</v>
      </c>
      <c r="AE28" s="13">
        <f t="shared" si="12"/>
        <v>12359.674790943789</v>
      </c>
      <c r="AF28" s="13">
        <f t="shared" si="12"/>
        <v>12474.18229742979</v>
      </c>
      <c r="AG28" s="13">
        <f aca="true" t="shared" si="13" ref="AG28:BA28">11589.3*(100+AG29)/100</f>
        <v>12098.040197392793</v>
      </c>
      <c r="AH28" s="13">
        <f t="shared" si="13"/>
        <v>8925.239294427514</v>
      </c>
      <c r="AI28" s="13">
        <f t="shared" si="13"/>
        <v>11850.88361034004</v>
      </c>
      <c r="AJ28" s="13">
        <f t="shared" si="13"/>
        <v>12754.499860809578</v>
      </c>
      <c r="AK28" s="13">
        <f t="shared" si="13"/>
        <v>9603.043648750177</v>
      </c>
      <c r="AL28" s="13">
        <f t="shared" si="13"/>
        <v>9712.061959992237</v>
      </c>
      <c r="AM28" s="13">
        <f t="shared" si="13"/>
        <v>10161.33412791512</v>
      </c>
      <c r="AN28" s="13">
        <f t="shared" si="13"/>
        <v>10852.452896655066</v>
      </c>
      <c r="AO28" s="13">
        <f t="shared" si="13"/>
        <v>9454.402248931996</v>
      </c>
      <c r="AP28" s="13">
        <f t="shared" si="13"/>
        <v>9204.26614467697</v>
      </c>
      <c r="AQ28" s="13">
        <f t="shared" si="13"/>
        <v>9390.176711531338</v>
      </c>
      <c r="AR28" s="13">
        <f t="shared" si="13"/>
        <v>9283.403278105483</v>
      </c>
      <c r="AS28" s="13">
        <f t="shared" si="13"/>
        <v>8224.779061033683</v>
      </c>
      <c r="AT28" s="13">
        <f t="shared" si="13"/>
        <v>9344.83186585195</v>
      </c>
      <c r="AU28" s="13">
        <f t="shared" si="13"/>
        <v>11907.181389659958</v>
      </c>
      <c r="AV28" s="13">
        <f t="shared" si="13"/>
        <v>9702.93369577146</v>
      </c>
      <c r="AW28" s="13">
        <f t="shared" si="13"/>
        <v>9866.185825815404</v>
      </c>
      <c r="AX28" s="13">
        <f t="shared" si="13"/>
        <v>8608.74144710739</v>
      </c>
      <c r="AY28" s="13">
        <f t="shared" si="13"/>
        <v>8669.656951769603</v>
      </c>
      <c r="AZ28" s="13">
        <f t="shared" si="13"/>
        <v>7447.336208919693</v>
      </c>
      <c r="BA28" s="13">
        <f t="shared" si="13"/>
        <v>9904.845567041224</v>
      </c>
    </row>
    <row r="29" spans="2:53" ht="17.25" customHeight="1">
      <c r="B29" s="35"/>
      <c r="C29" s="11" t="s">
        <v>2155</v>
      </c>
      <c r="D29" s="13">
        <v>3.522729277284853</v>
      </c>
      <c r="E29" s="21">
        <v>20</v>
      </c>
      <c r="F29" s="13">
        <v>11.153617200084032</v>
      </c>
      <c r="G29" s="13">
        <v>1.3723108952116592</v>
      </c>
      <c r="H29" s="13">
        <v>5.079137194481387</v>
      </c>
      <c r="I29" s="13">
        <v>-2.2062496296108236</v>
      </c>
      <c r="J29" s="13">
        <v>-3.4421177953638304</v>
      </c>
      <c r="K29" s="13">
        <v>0</v>
      </c>
      <c r="L29" s="13">
        <v>8.09914146061439</v>
      </c>
      <c r="M29" s="13">
        <v>4.769257460097154</v>
      </c>
      <c r="N29" s="13">
        <v>9.354972527705119</v>
      </c>
      <c r="O29" s="13">
        <v>12.531228313671061</v>
      </c>
      <c r="P29" s="13">
        <v>10.785348269836303</v>
      </c>
      <c r="Q29" s="13">
        <v>8.293304743493412</v>
      </c>
      <c r="R29" s="13">
        <v>8.453139056959923</v>
      </c>
      <c r="S29" s="13">
        <v>3.607401788706799</v>
      </c>
      <c r="T29" s="13">
        <v>-4.5758436380955665</v>
      </c>
      <c r="U29" s="13">
        <v>8.134323131871968</v>
      </c>
      <c r="V29" s="13">
        <v>-5.472761970853568</v>
      </c>
      <c r="W29" s="13">
        <v>9.29810016052497</v>
      </c>
      <c r="X29" s="13">
        <v>-5.71451251565559</v>
      </c>
      <c r="Y29" s="13">
        <v>3.6641221374045685</v>
      </c>
      <c r="Z29" s="13">
        <v>-8.581029829420173</v>
      </c>
      <c r="AA29" s="13">
        <v>12.216366692345403</v>
      </c>
      <c r="AB29" s="13">
        <v>-10.238314325029341</v>
      </c>
      <c r="AC29" s="13">
        <v>-9.794271338966887</v>
      </c>
      <c r="AD29" s="13">
        <v>0.3226925746009801</v>
      </c>
      <c r="AE29" s="13">
        <v>6.647293546148503</v>
      </c>
      <c r="AF29" s="13">
        <v>7.635338609146292</v>
      </c>
      <c r="AG29" s="13">
        <v>4.389740514032714</v>
      </c>
      <c r="AH29" s="13">
        <v>-22.98724431650303</v>
      </c>
      <c r="AI29" s="13">
        <v>2.25711311589174</v>
      </c>
      <c r="AJ29" s="13">
        <v>10.054100427200785</v>
      </c>
      <c r="AK29" s="13">
        <v>-17.13870856091241</v>
      </c>
      <c r="AL29" s="13">
        <v>-16.198027836088137</v>
      </c>
      <c r="AM29" s="13">
        <v>-12.321416065550805</v>
      </c>
      <c r="AN29" s="13">
        <v>-6.35799490344483</v>
      </c>
      <c r="AO29" s="13">
        <v>-18.421283003011425</v>
      </c>
      <c r="AP29" s="13">
        <v>-20.579619608803203</v>
      </c>
      <c r="AQ29" s="13">
        <v>-18.97546261179417</v>
      </c>
      <c r="AR29" s="13">
        <v>-19.896773074253993</v>
      </c>
      <c r="AS29" s="13">
        <v>-29.03126969675749</v>
      </c>
      <c r="AT29" s="13">
        <v>-19.366727361860082</v>
      </c>
      <c r="AU29" s="13">
        <v>2.7428868841082643</v>
      </c>
      <c r="AV29" s="13">
        <v>-16.276792422566842</v>
      </c>
      <c r="AW29" s="13">
        <v>-14.86814712005552</v>
      </c>
      <c r="AX29" s="13">
        <v>-25.718193099605756</v>
      </c>
      <c r="AY29" s="13">
        <v>-25.19257460097155</v>
      </c>
      <c r="AZ29" s="13">
        <v>-35.739551060722455</v>
      </c>
      <c r="BA29" s="13">
        <v>-14.534565788777364</v>
      </c>
    </row>
    <row r="30" spans="2:53" ht="17.25" customHeight="1">
      <c r="B30" s="36"/>
      <c r="C30" s="18" t="s">
        <v>3366</v>
      </c>
      <c r="D30" s="18">
        <v>22</v>
      </c>
      <c r="E30" s="22">
        <v>1</v>
      </c>
      <c r="F30" s="18">
        <v>4</v>
      </c>
      <c r="G30" s="18">
        <v>25</v>
      </c>
      <c r="H30" s="18">
        <v>17</v>
      </c>
      <c r="I30" s="18">
        <v>29</v>
      </c>
      <c r="J30" s="18">
        <v>30</v>
      </c>
      <c r="K30" s="18">
        <v>28</v>
      </c>
      <c r="L30" s="18">
        <v>13</v>
      </c>
      <c r="M30" s="18">
        <v>18</v>
      </c>
      <c r="N30" s="18">
        <v>8</v>
      </c>
      <c r="O30" s="18">
        <v>2</v>
      </c>
      <c r="P30" s="18">
        <v>5</v>
      </c>
      <c r="Q30" s="18">
        <v>11</v>
      </c>
      <c r="R30" s="18">
        <v>10</v>
      </c>
      <c r="S30" s="18">
        <v>21</v>
      </c>
      <c r="T30" s="18">
        <v>31</v>
      </c>
      <c r="U30" s="18">
        <v>12</v>
      </c>
      <c r="V30" s="18">
        <v>32</v>
      </c>
      <c r="W30" s="18">
        <v>9</v>
      </c>
      <c r="X30" s="18">
        <v>33</v>
      </c>
      <c r="Y30" s="18">
        <v>20</v>
      </c>
      <c r="Z30" s="18">
        <v>35</v>
      </c>
      <c r="AA30" s="18">
        <v>3</v>
      </c>
      <c r="AB30" s="18">
        <v>37</v>
      </c>
      <c r="AC30" s="18">
        <v>36</v>
      </c>
      <c r="AD30" s="18">
        <v>27</v>
      </c>
      <c r="AE30" s="18">
        <v>16</v>
      </c>
      <c r="AF30" s="18">
        <v>15</v>
      </c>
      <c r="AG30" s="18">
        <v>19</v>
      </c>
      <c r="AH30" s="18">
        <v>49</v>
      </c>
      <c r="AI30" s="18">
        <v>24</v>
      </c>
      <c r="AJ30" s="18">
        <v>6</v>
      </c>
      <c r="AK30" s="18">
        <v>43</v>
      </c>
      <c r="AL30" s="18">
        <v>41</v>
      </c>
      <c r="AM30" s="18">
        <v>38</v>
      </c>
      <c r="AN30" s="18">
        <v>34</v>
      </c>
      <c r="AO30" s="18">
        <v>44</v>
      </c>
      <c r="AP30" s="18">
        <v>48</v>
      </c>
      <c r="AQ30" s="18">
        <v>45</v>
      </c>
      <c r="AR30" s="18">
        <v>47</v>
      </c>
      <c r="AS30" s="18">
        <v>52</v>
      </c>
      <c r="AT30" s="18">
        <v>46</v>
      </c>
      <c r="AU30" s="18">
        <v>23</v>
      </c>
      <c r="AV30" s="18">
        <v>42</v>
      </c>
      <c r="AW30" s="18">
        <v>40</v>
      </c>
      <c r="AX30" s="18">
        <v>51</v>
      </c>
      <c r="AY30" s="18">
        <v>50</v>
      </c>
      <c r="AZ30" s="18">
        <v>53</v>
      </c>
      <c r="BA30" s="18">
        <v>39</v>
      </c>
    </row>
  </sheetData>
  <mergeCells count="6">
    <mergeCell ref="B28:B30"/>
    <mergeCell ref="B6:B15"/>
    <mergeCell ref="B16:B18"/>
    <mergeCell ref="B19:B21"/>
    <mergeCell ref="B22:B24"/>
    <mergeCell ref="B25:B27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S30"/>
  <sheetViews>
    <sheetView workbookViewId="0" topLeftCell="A1">
      <selection activeCell="CS7" sqref="CS7"/>
    </sheetView>
  </sheetViews>
  <sheetFormatPr defaultColWidth="9.00390625" defaultRowHeight="14.25"/>
  <cols>
    <col min="1" max="1" width="5.375" style="1" customWidth="1"/>
    <col min="2" max="2" width="5.625" style="11" customWidth="1"/>
    <col min="3" max="3" width="8.00390625" style="1" customWidth="1"/>
    <col min="4" max="11" width="9.75390625" style="1" customWidth="1"/>
    <col min="12" max="83" width="9.375" style="1" customWidth="1"/>
    <col min="84" max="96" width="8.25390625" style="1" customWidth="1"/>
    <col min="97" max="16384" width="10.00390625" style="1" customWidth="1"/>
  </cols>
  <sheetData>
    <row r="1" spans="15:78" ht="19.5" customHeight="1">
      <c r="O1" s="1" t="s">
        <v>2433</v>
      </c>
      <c r="BF1" s="1" t="s">
        <v>2434</v>
      </c>
      <c r="BZ1" s="1" t="s">
        <v>2435</v>
      </c>
    </row>
    <row r="3" spans="5:10" ht="17.25" customHeight="1">
      <c r="E3" s="24" t="s">
        <v>2436</v>
      </c>
      <c r="J3" s="1" t="s">
        <v>2437</v>
      </c>
    </row>
    <row r="4" spans="4:96" ht="17.25" customHeight="1">
      <c r="D4" s="28">
        <v>27</v>
      </c>
      <c r="E4" s="28">
        <v>68</v>
      </c>
      <c r="F4" s="28">
        <v>41</v>
      </c>
      <c r="G4" s="28">
        <v>97</v>
      </c>
      <c r="H4" s="28"/>
      <c r="I4" s="28">
        <v>93</v>
      </c>
      <c r="J4" s="28">
        <v>90</v>
      </c>
      <c r="K4" s="28">
        <v>73</v>
      </c>
      <c r="L4" s="28">
        <v>46</v>
      </c>
      <c r="M4" s="28">
        <v>92</v>
      </c>
      <c r="N4" s="28">
        <v>75</v>
      </c>
      <c r="O4" s="28">
        <v>35</v>
      </c>
      <c r="P4" s="28">
        <v>96</v>
      </c>
      <c r="Q4" s="28">
        <v>100</v>
      </c>
      <c r="R4" s="28">
        <v>80</v>
      </c>
      <c r="S4" s="28">
        <v>1</v>
      </c>
      <c r="T4" s="28">
        <v>55</v>
      </c>
      <c r="U4" s="28">
        <v>3</v>
      </c>
      <c r="V4" s="28">
        <v>45</v>
      </c>
      <c r="W4" s="28">
        <v>74</v>
      </c>
      <c r="X4" s="28">
        <v>112</v>
      </c>
      <c r="Y4" s="28">
        <v>77</v>
      </c>
      <c r="Z4" s="28">
        <v>48</v>
      </c>
      <c r="AA4" s="28">
        <v>5</v>
      </c>
      <c r="AB4" s="28">
        <v>89</v>
      </c>
      <c r="AC4" s="28">
        <v>102</v>
      </c>
      <c r="AD4" s="28">
        <v>108</v>
      </c>
      <c r="AE4" s="28">
        <v>54</v>
      </c>
      <c r="AF4" s="28">
        <v>78</v>
      </c>
      <c r="AG4" s="28">
        <v>104</v>
      </c>
      <c r="AH4" s="28">
        <v>52</v>
      </c>
      <c r="AI4" s="28">
        <v>4</v>
      </c>
      <c r="AJ4" s="28">
        <v>91</v>
      </c>
      <c r="AK4" s="28">
        <v>14</v>
      </c>
      <c r="AL4" s="28">
        <v>47</v>
      </c>
      <c r="AM4" s="28">
        <v>50</v>
      </c>
      <c r="AN4" s="28">
        <v>31</v>
      </c>
      <c r="AO4" s="28">
        <v>113</v>
      </c>
      <c r="AP4" s="28">
        <v>85</v>
      </c>
      <c r="AQ4" s="28">
        <v>18</v>
      </c>
      <c r="AR4" s="28">
        <v>12</v>
      </c>
      <c r="AS4" s="28">
        <v>23</v>
      </c>
      <c r="AT4" s="28">
        <v>38</v>
      </c>
      <c r="AU4" s="28">
        <v>111</v>
      </c>
      <c r="AV4" s="28">
        <v>33</v>
      </c>
      <c r="AW4" s="28">
        <v>95</v>
      </c>
      <c r="AX4" s="28">
        <v>109</v>
      </c>
      <c r="AY4" s="28">
        <v>26</v>
      </c>
      <c r="AZ4" s="28">
        <v>114</v>
      </c>
      <c r="BA4" s="28">
        <v>62</v>
      </c>
      <c r="BB4" s="28">
        <v>40</v>
      </c>
      <c r="BC4" s="28">
        <v>110</v>
      </c>
      <c r="BD4" s="28">
        <v>87</v>
      </c>
      <c r="BE4" s="28">
        <v>65</v>
      </c>
      <c r="BF4" s="28">
        <v>81</v>
      </c>
      <c r="BG4" s="28">
        <v>69</v>
      </c>
      <c r="BH4" s="28">
        <v>19</v>
      </c>
      <c r="BI4" s="28">
        <v>59</v>
      </c>
      <c r="BJ4" s="28">
        <v>11</v>
      </c>
      <c r="BK4" s="28">
        <v>76</v>
      </c>
      <c r="BL4" s="28">
        <v>44</v>
      </c>
      <c r="BM4" s="28">
        <v>82</v>
      </c>
      <c r="BN4" s="28">
        <v>99</v>
      </c>
      <c r="BO4" s="28">
        <v>61</v>
      </c>
      <c r="BP4" s="28">
        <v>9</v>
      </c>
      <c r="BQ4" s="28">
        <v>37</v>
      </c>
      <c r="BR4" s="28">
        <v>21</v>
      </c>
      <c r="BS4" s="28">
        <v>57</v>
      </c>
      <c r="BT4" s="28">
        <v>79</v>
      </c>
      <c r="BU4" s="28">
        <v>42</v>
      </c>
      <c r="BV4" s="28">
        <v>71</v>
      </c>
      <c r="BW4" s="28">
        <v>103</v>
      </c>
      <c r="BX4" s="28">
        <v>39</v>
      </c>
      <c r="BY4" s="28">
        <v>106</v>
      </c>
      <c r="BZ4" s="28">
        <v>25</v>
      </c>
      <c r="CA4" s="28">
        <v>36</v>
      </c>
      <c r="CB4" s="28">
        <v>60</v>
      </c>
      <c r="CC4" s="28">
        <v>66</v>
      </c>
      <c r="CD4" s="28">
        <v>43</v>
      </c>
      <c r="CE4" s="28">
        <v>105</v>
      </c>
      <c r="CF4" s="28">
        <v>29</v>
      </c>
      <c r="CG4" s="28">
        <v>20</v>
      </c>
      <c r="CH4" s="28">
        <v>15</v>
      </c>
      <c r="CI4" s="28">
        <v>28</v>
      </c>
      <c r="CJ4" s="28">
        <v>7</v>
      </c>
      <c r="CK4" s="28">
        <v>88</v>
      </c>
      <c r="CL4" s="28">
        <v>34</v>
      </c>
      <c r="CM4" s="28">
        <v>101</v>
      </c>
      <c r="CN4" s="28">
        <v>32</v>
      </c>
      <c r="CO4" s="28">
        <v>64</v>
      </c>
      <c r="CP4" s="28">
        <v>72</v>
      </c>
      <c r="CQ4" s="28">
        <v>107</v>
      </c>
      <c r="CR4" s="28">
        <v>83</v>
      </c>
    </row>
    <row r="5" spans="4:96" ht="17.25" customHeight="1">
      <c r="D5" s="29" t="s">
        <v>2226</v>
      </c>
      <c r="E5" s="29" t="s">
        <v>2259</v>
      </c>
      <c r="F5" s="29" t="s">
        <v>2239</v>
      </c>
      <c r="G5" s="29" t="s">
        <v>2284</v>
      </c>
      <c r="H5" s="28"/>
      <c r="I5" s="29" t="s">
        <v>2281</v>
      </c>
      <c r="J5" s="29" t="s">
        <v>2278</v>
      </c>
      <c r="K5" s="29" t="s">
        <v>2263</v>
      </c>
      <c r="L5" s="29" t="s">
        <v>2244</v>
      </c>
      <c r="M5" s="29" t="s">
        <v>2280</v>
      </c>
      <c r="N5" s="29" t="s">
        <v>2265</v>
      </c>
      <c r="O5" s="29" t="s">
        <v>2233</v>
      </c>
      <c r="P5" s="29" t="s">
        <v>2283</v>
      </c>
      <c r="Q5" s="29" t="s">
        <v>2286</v>
      </c>
      <c r="R5" s="29" t="s">
        <v>2270</v>
      </c>
      <c r="S5" s="29" t="s">
        <v>2209</v>
      </c>
      <c r="T5" s="29" t="s">
        <v>2250</v>
      </c>
      <c r="U5" s="29" t="s">
        <v>2210</v>
      </c>
      <c r="V5" s="29" t="s">
        <v>2243</v>
      </c>
      <c r="W5" s="29" t="s">
        <v>2264</v>
      </c>
      <c r="X5" s="29" t="s">
        <v>2298</v>
      </c>
      <c r="Y5" s="30" t="s">
        <v>2267</v>
      </c>
      <c r="Z5" s="29" t="s">
        <v>2246</v>
      </c>
      <c r="AA5" s="29" t="s">
        <v>2212</v>
      </c>
      <c r="AB5" s="29" t="s">
        <v>2277</v>
      </c>
      <c r="AC5" s="30" t="s">
        <v>2288</v>
      </c>
      <c r="AD5" s="29" t="s">
        <v>2294</v>
      </c>
      <c r="AE5" s="29" t="s">
        <v>2249</v>
      </c>
      <c r="AF5" s="29" t="s">
        <v>2268</v>
      </c>
      <c r="AG5" s="29" t="s">
        <v>2290</v>
      </c>
      <c r="AH5" s="29" t="s">
        <v>2248</v>
      </c>
      <c r="AI5" s="30" t="s">
        <v>2211</v>
      </c>
      <c r="AJ5" s="29" t="s">
        <v>2279</v>
      </c>
      <c r="AK5" s="29" t="s">
        <v>2217</v>
      </c>
      <c r="AL5" s="29" t="s">
        <v>2245</v>
      </c>
      <c r="AM5" s="29" t="s">
        <v>2247</v>
      </c>
      <c r="AN5" s="29" t="s">
        <v>2229</v>
      </c>
      <c r="AO5" s="29" t="s">
        <v>2299</v>
      </c>
      <c r="AP5" s="29" t="s">
        <v>2274</v>
      </c>
      <c r="AQ5" s="29" t="s">
        <v>2219</v>
      </c>
      <c r="AR5" s="29" t="s">
        <v>2216</v>
      </c>
      <c r="AS5" s="30" t="s">
        <v>2223</v>
      </c>
      <c r="AT5" s="29" t="s">
        <v>2236</v>
      </c>
      <c r="AU5" s="29" t="s">
        <v>2297</v>
      </c>
      <c r="AV5" s="29" t="s">
        <v>2231</v>
      </c>
      <c r="AW5" s="29" t="s">
        <v>2282</v>
      </c>
      <c r="AX5" s="29" t="s">
        <v>2295</v>
      </c>
      <c r="AY5" s="29" t="s">
        <v>2225</v>
      </c>
      <c r="AZ5" s="29" t="s">
        <v>2300</v>
      </c>
      <c r="BA5" s="29" t="s">
        <v>2255</v>
      </c>
      <c r="BB5" s="29" t="s">
        <v>2238</v>
      </c>
      <c r="BC5" s="30" t="s">
        <v>2296</v>
      </c>
      <c r="BD5" s="29" t="s">
        <v>2275</v>
      </c>
      <c r="BE5" s="30" t="s">
        <v>2257</v>
      </c>
      <c r="BF5" s="29" t="s">
        <v>2271</v>
      </c>
      <c r="BG5" s="29" t="s">
        <v>2260</v>
      </c>
      <c r="BH5" s="29" t="s">
        <v>2220</v>
      </c>
      <c r="BI5" s="29" t="s">
        <v>2252</v>
      </c>
      <c r="BJ5" s="29" t="s">
        <v>2215</v>
      </c>
      <c r="BK5" s="29" t="s">
        <v>2266</v>
      </c>
      <c r="BL5" s="29" t="s">
        <v>2242</v>
      </c>
      <c r="BM5" s="29" t="s">
        <v>2272</v>
      </c>
      <c r="BN5" s="29" t="s">
        <v>2285</v>
      </c>
      <c r="BO5" s="30" t="s">
        <v>2254</v>
      </c>
      <c r="BP5" s="29" t="s">
        <v>2214</v>
      </c>
      <c r="BQ5" s="29" t="s">
        <v>2235</v>
      </c>
      <c r="BR5" s="29" t="s">
        <v>2222</v>
      </c>
      <c r="BS5" s="30" t="s">
        <v>2251</v>
      </c>
      <c r="BT5" s="29" t="s">
        <v>2269</v>
      </c>
      <c r="BU5" s="29" t="s">
        <v>2240</v>
      </c>
      <c r="BV5" s="29" t="s">
        <v>2261</v>
      </c>
      <c r="BW5" s="29" t="s">
        <v>2289</v>
      </c>
      <c r="BX5" s="29" t="s">
        <v>2237</v>
      </c>
      <c r="BY5" s="29" t="s">
        <v>2292</v>
      </c>
      <c r="BZ5" s="29" t="s">
        <v>2224</v>
      </c>
      <c r="CA5" s="29" t="s">
        <v>2234</v>
      </c>
      <c r="CB5" s="29" t="s">
        <v>2253</v>
      </c>
      <c r="CC5" s="29" t="s">
        <v>2258</v>
      </c>
      <c r="CD5" s="29" t="s">
        <v>2241</v>
      </c>
      <c r="CE5" s="29" t="s">
        <v>2291</v>
      </c>
      <c r="CF5" s="29" t="s">
        <v>2228</v>
      </c>
      <c r="CG5" s="29" t="s">
        <v>2221</v>
      </c>
      <c r="CH5" s="29" t="s">
        <v>2218</v>
      </c>
      <c r="CI5" s="29" t="s">
        <v>2227</v>
      </c>
      <c r="CJ5" s="29" t="s">
        <v>2213</v>
      </c>
      <c r="CK5" s="29" t="s">
        <v>2276</v>
      </c>
      <c r="CL5" s="29" t="s">
        <v>2232</v>
      </c>
      <c r="CM5" s="29" t="s">
        <v>2287</v>
      </c>
      <c r="CN5" s="29" t="s">
        <v>2230</v>
      </c>
      <c r="CO5" s="29" t="s">
        <v>2256</v>
      </c>
      <c r="CP5" s="29" t="s">
        <v>2262</v>
      </c>
      <c r="CQ5" s="29" t="s">
        <v>2293</v>
      </c>
      <c r="CR5" s="29" t="s">
        <v>2273</v>
      </c>
    </row>
    <row r="6" spans="2:96" ht="15" customHeight="1">
      <c r="B6" s="37" t="s">
        <v>2438</v>
      </c>
      <c r="C6" s="10" t="s">
        <v>2439</v>
      </c>
      <c r="D6" s="8">
        <v>27</v>
      </c>
      <c r="E6" s="8">
        <v>68</v>
      </c>
      <c r="F6" s="8">
        <v>41</v>
      </c>
      <c r="G6" s="8">
        <v>97</v>
      </c>
      <c r="H6" s="10" t="s">
        <v>2440</v>
      </c>
      <c r="I6" s="8">
        <v>93</v>
      </c>
      <c r="J6" s="8">
        <v>90</v>
      </c>
      <c r="K6" s="8">
        <v>73</v>
      </c>
      <c r="L6" s="8">
        <v>46</v>
      </c>
      <c r="M6" s="8">
        <v>92</v>
      </c>
      <c r="N6" s="8">
        <v>75</v>
      </c>
      <c r="O6" s="8">
        <v>35</v>
      </c>
      <c r="P6" s="8">
        <v>96</v>
      </c>
      <c r="Q6" s="8">
        <v>100</v>
      </c>
      <c r="R6" s="8">
        <v>80</v>
      </c>
      <c r="S6" s="8">
        <v>1</v>
      </c>
      <c r="T6" s="8">
        <v>55</v>
      </c>
      <c r="U6" s="8">
        <v>3</v>
      </c>
      <c r="V6" s="8">
        <v>45</v>
      </c>
      <c r="W6" s="8">
        <v>74</v>
      </c>
      <c r="X6" s="8">
        <v>112</v>
      </c>
      <c r="Y6" s="8">
        <v>77</v>
      </c>
      <c r="Z6" s="8">
        <v>48</v>
      </c>
      <c r="AA6" s="8">
        <v>5</v>
      </c>
      <c r="AB6" s="8">
        <v>89</v>
      </c>
      <c r="AC6" s="8">
        <v>102</v>
      </c>
      <c r="AD6" s="8">
        <v>108</v>
      </c>
      <c r="AE6" s="8">
        <v>54</v>
      </c>
      <c r="AF6" s="8">
        <v>78</v>
      </c>
      <c r="AG6" s="8">
        <v>104</v>
      </c>
      <c r="AH6" s="8">
        <v>52</v>
      </c>
      <c r="AI6" s="8">
        <v>4</v>
      </c>
      <c r="AJ6" s="8">
        <v>91</v>
      </c>
      <c r="AK6" s="8">
        <v>14</v>
      </c>
      <c r="AL6" s="8">
        <v>47</v>
      </c>
      <c r="AM6" s="8">
        <v>50</v>
      </c>
      <c r="AN6" s="8">
        <v>31</v>
      </c>
      <c r="AO6" s="8">
        <v>113</v>
      </c>
      <c r="AP6" s="8">
        <v>85</v>
      </c>
      <c r="AQ6" s="8">
        <v>18</v>
      </c>
      <c r="AR6" s="8">
        <v>12</v>
      </c>
      <c r="AS6" s="8">
        <v>23</v>
      </c>
      <c r="AT6" s="8">
        <v>38</v>
      </c>
      <c r="AU6" s="8">
        <v>111</v>
      </c>
      <c r="AV6" s="8">
        <v>33</v>
      </c>
      <c r="AW6" s="8">
        <v>95</v>
      </c>
      <c r="AX6" s="8">
        <v>109</v>
      </c>
      <c r="AY6" s="8">
        <v>26</v>
      </c>
      <c r="AZ6" s="8">
        <v>114</v>
      </c>
      <c r="BA6" s="8">
        <v>62</v>
      </c>
      <c r="BB6" s="8">
        <v>40</v>
      </c>
      <c r="BC6" s="8">
        <v>110</v>
      </c>
      <c r="BD6" s="8">
        <v>87</v>
      </c>
      <c r="BE6" s="8">
        <v>65</v>
      </c>
      <c r="BF6" s="8">
        <v>81</v>
      </c>
      <c r="BG6" s="8">
        <v>69</v>
      </c>
      <c r="BH6" s="8">
        <v>19</v>
      </c>
      <c r="BI6" s="8">
        <v>59</v>
      </c>
      <c r="BJ6" s="8">
        <v>11</v>
      </c>
      <c r="BK6" s="8">
        <v>76</v>
      </c>
      <c r="BL6" s="8">
        <v>44</v>
      </c>
      <c r="BM6" s="8">
        <v>82</v>
      </c>
      <c r="BN6" s="8">
        <v>99</v>
      </c>
      <c r="BO6" s="8">
        <v>61</v>
      </c>
      <c r="BP6" s="8">
        <v>9</v>
      </c>
      <c r="BQ6" s="8">
        <v>37</v>
      </c>
      <c r="BR6" s="8">
        <v>21</v>
      </c>
      <c r="BS6" s="8">
        <v>57</v>
      </c>
      <c r="BT6" s="8">
        <v>79</v>
      </c>
      <c r="BU6" s="8">
        <v>42</v>
      </c>
      <c r="BV6" s="8">
        <v>71</v>
      </c>
      <c r="BW6" s="8">
        <v>103</v>
      </c>
      <c r="BX6" s="8">
        <v>39</v>
      </c>
      <c r="BY6" s="8">
        <v>106</v>
      </c>
      <c r="BZ6" s="8">
        <v>25</v>
      </c>
      <c r="CA6" s="8">
        <v>36</v>
      </c>
      <c r="CB6" s="8">
        <v>60</v>
      </c>
      <c r="CC6" s="8">
        <v>66</v>
      </c>
      <c r="CD6" s="8">
        <v>43</v>
      </c>
      <c r="CE6" s="8">
        <v>105</v>
      </c>
      <c r="CF6" s="8">
        <v>29</v>
      </c>
      <c r="CG6" s="8">
        <v>20</v>
      </c>
      <c r="CH6" s="8">
        <v>15</v>
      </c>
      <c r="CI6" s="8">
        <v>28</v>
      </c>
      <c r="CJ6" s="8">
        <v>7</v>
      </c>
      <c r="CK6" s="8">
        <v>88</v>
      </c>
      <c r="CL6" s="8">
        <v>34</v>
      </c>
      <c r="CM6" s="8">
        <v>101</v>
      </c>
      <c r="CN6" s="8">
        <v>32</v>
      </c>
      <c r="CO6" s="8">
        <v>64</v>
      </c>
      <c r="CP6" s="8">
        <v>72</v>
      </c>
      <c r="CQ6" s="8">
        <v>107</v>
      </c>
      <c r="CR6" s="8">
        <v>83</v>
      </c>
    </row>
    <row r="7" spans="2:96" ht="15.75" customHeight="1">
      <c r="B7" s="35"/>
      <c r="C7" s="12" t="s">
        <v>2441</v>
      </c>
      <c r="D7" s="4" t="s">
        <v>633</v>
      </c>
      <c r="E7" s="4" t="s">
        <v>629</v>
      </c>
      <c r="F7" s="4" t="s">
        <v>691</v>
      </c>
      <c r="G7" s="4" t="s">
        <v>649</v>
      </c>
      <c r="I7" s="4" t="s">
        <v>674</v>
      </c>
      <c r="J7" s="4" t="s">
        <v>616</v>
      </c>
      <c r="K7" s="4" t="s">
        <v>693</v>
      </c>
      <c r="L7" s="4" t="s">
        <v>657</v>
      </c>
      <c r="M7" s="4" t="s">
        <v>646</v>
      </c>
      <c r="N7" s="4" t="s">
        <v>645</v>
      </c>
      <c r="O7" s="4" t="s">
        <v>658</v>
      </c>
      <c r="P7" s="4" t="s">
        <v>688</v>
      </c>
      <c r="Q7" s="4" t="s">
        <v>668</v>
      </c>
      <c r="R7" s="4" t="s">
        <v>655</v>
      </c>
      <c r="S7" s="4" t="s">
        <v>632</v>
      </c>
      <c r="T7" s="4" t="s">
        <v>623</v>
      </c>
      <c r="U7" s="4" t="s">
        <v>681</v>
      </c>
      <c r="V7" s="4" t="s">
        <v>667</v>
      </c>
      <c r="W7" s="4" t="s">
        <v>624</v>
      </c>
      <c r="X7" s="4" t="s">
        <v>698</v>
      </c>
      <c r="Y7" s="4" t="s">
        <v>663</v>
      </c>
      <c r="Z7" s="4" t="s">
        <v>679</v>
      </c>
      <c r="AA7" s="4" t="s">
        <v>695</v>
      </c>
      <c r="AB7" s="4" t="s">
        <v>650</v>
      </c>
      <c r="AC7" s="4" t="s">
        <v>638</v>
      </c>
      <c r="AD7" s="4" t="s">
        <v>618</v>
      </c>
      <c r="AE7" s="4" t="s">
        <v>651</v>
      </c>
      <c r="AF7" s="4" t="s">
        <v>689</v>
      </c>
      <c r="AG7" s="4" t="s">
        <v>672</v>
      </c>
      <c r="AH7" s="4" t="s">
        <v>673</v>
      </c>
      <c r="AI7" s="4" t="s">
        <v>615</v>
      </c>
      <c r="AJ7" s="4" t="s">
        <v>640</v>
      </c>
      <c r="AK7" s="4" t="s">
        <v>648</v>
      </c>
      <c r="AL7" s="4" t="s">
        <v>642</v>
      </c>
      <c r="AM7" s="4" t="s">
        <v>643</v>
      </c>
      <c r="AN7" s="4" t="s">
        <v>610</v>
      </c>
      <c r="AO7" s="4" t="s">
        <v>678</v>
      </c>
      <c r="AP7" s="4" t="s">
        <v>625</v>
      </c>
      <c r="AQ7" s="4" t="s">
        <v>670</v>
      </c>
      <c r="AR7" s="4" t="s">
        <v>697</v>
      </c>
      <c r="AS7" s="4" t="s">
        <v>628</v>
      </c>
      <c r="AT7" s="4" t="s">
        <v>637</v>
      </c>
      <c r="AU7" s="4" t="s">
        <v>656</v>
      </c>
      <c r="AV7" s="4" t="s">
        <v>680</v>
      </c>
      <c r="AW7" s="4" t="s">
        <v>619</v>
      </c>
      <c r="AX7" s="4" t="s">
        <v>622</v>
      </c>
      <c r="AY7" s="4" t="s">
        <v>620</v>
      </c>
      <c r="AZ7" s="4" t="s">
        <v>676</v>
      </c>
      <c r="BA7" s="4" t="s">
        <v>644</v>
      </c>
      <c r="BB7" s="4" t="s">
        <v>654</v>
      </c>
      <c r="BC7" s="4" t="s">
        <v>608</v>
      </c>
      <c r="BD7" s="4" t="s">
        <v>613</v>
      </c>
      <c r="BE7" s="4" t="s">
        <v>671</v>
      </c>
      <c r="BF7" s="4" t="s">
        <v>677</v>
      </c>
      <c r="BG7" s="4" t="s">
        <v>666</v>
      </c>
      <c r="BH7" s="4" t="s">
        <v>684</v>
      </c>
      <c r="BI7" s="4" t="s">
        <v>634</v>
      </c>
      <c r="BJ7" s="4" t="s">
        <v>683</v>
      </c>
      <c r="BK7" s="4" t="s">
        <v>669</v>
      </c>
      <c r="BL7" s="4" t="s">
        <v>636</v>
      </c>
      <c r="BM7" s="4" t="s">
        <v>690</v>
      </c>
      <c r="BN7" s="4" t="s">
        <v>647</v>
      </c>
      <c r="BO7" s="4" t="s">
        <v>609</v>
      </c>
      <c r="BP7" s="4" t="s">
        <v>696</v>
      </c>
      <c r="BQ7" s="4" t="s">
        <v>660</v>
      </c>
      <c r="BR7" s="4" t="s">
        <v>687</v>
      </c>
      <c r="BS7" s="4" t="s">
        <v>627</v>
      </c>
      <c r="BT7" s="4" t="s">
        <v>661</v>
      </c>
      <c r="BU7" s="4" t="s">
        <v>664</v>
      </c>
      <c r="BV7" s="4" t="s">
        <v>614</v>
      </c>
      <c r="BW7" s="4" t="s">
        <v>639</v>
      </c>
      <c r="BX7" s="4" t="s">
        <v>653</v>
      </c>
      <c r="BY7" s="4" t="s">
        <v>626</v>
      </c>
      <c r="BZ7" s="4" t="s">
        <v>641</v>
      </c>
      <c r="CA7" s="4" t="s">
        <v>665</v>
      </c>
      <c r="CB7" s="4" t="s">
        <v>617</v>
      </c>
      <c r="CC7" s="4" t="s">
        <v>675</v>
      </c>
      <c r="CD7" s="4" t="s">
        <v>607</v>
      </c>
      <c r="CE7" s="4" t="s">
        <v>611</v>
      </c>
      <c r="CF7" s="4" t="s">
        <v>659</v>
      </c>
      <c r="CG7" s="4" t="s">
        <v>685</v>
      </c>
      <c r="CH7" s="4" t="s">
        <v>630</v>
      </c>
      <c r="CI7" s="4" t="s">
        <v>621</v>
      </c>
      <c r="CJ7" s="4" t="s">
        <v>652</v>
      </c>
      <c r="CK7" s="4" t="s">
        <v>694</v>
      </c>
      <c r="CL7" s="4" t="s">
        <v>686</v>
      </c>
      <c r="CM7" s="4" t="s">
        <v>612</v>
      </c>
      <c r="CN7" s="4" t="s">
        <v>631</v>
      </c>
      <c r="CO7" s="4" t="s">
        <v>682</v>
      </c>
      <c r="CP7" s="4" t="s">
        <v>662</v>
      </c>
      <c r="CQ7" s="4" t="s">
        <v>692</v>
      </c>
      <c r="CR7" s="4" t="s">
        <v>635</v>
      </c>
    </row>
    <row r="8" spans="2:96" ht="15.75" customHeight="1">
      <c r="B8" s="35"/>
      <c r="C8" s="12" t="s">
        <v>3369</v>
      </c>
      <c r="D8" s="4" t="s">
        <v>535</v>
      </c>
      <c r="E8" s="4" t="s">
        <v>531</v>
      </c>
      <c r="F8" s="4" t="s">
        <v>599</v>
      </c>
      <c r="G8" s="4" t="s">
        <v>551</v>
      </c>
      <c r="I8" s="4" t="s">
        <v>582</v>
      </c>
      <c r="J8" s="4" t="s">
        <v>518</v>
      </c>
      <c r="K8" s="4" t="s">
        <v>601</v>
      </c>
      <c r="L8" s="4" t="s">
        <v>559</v>
      </c>
      <c r="M8" s="4" t="s">
        <v>548</v>
      </c>
      <c r="N8" s="4" t="s">
        <v>547</v>
      </c>
      <c r="O8" s="4" t="s">
        <v>560</v>
      </c>
      <c r="P8" s="4" t="s">
        <v>596</v>
      </c>
      <c r="Q8" s="4" t="s">
        <v>570</v>
      </c>
      <c r="R8" s="4" t="s">
        <v>557</v>
      </c>
      <c r="S8" s="4" t="s">
        <v>534</v>
      </c>
      <c r="T8" s="4" t="s">
        <v>525</v>
      </c>
      <c r="U8" s="4" t="s">
        <v>589</v>
      </c>
      <c r="V8" s="4" t="s">
        <v>569</v>
      </c>
      <c r="W8" s="4" t="s">
        <v>526</v>
      </c>
      <c r="X8" s="4" t="s">
        <v>606</v>
      </c>
      <c r="Y8" s="4" t="s">
        <v>565</v>
      </c>
      <c r="Z8" s="4" t="s">
        <v>587</v>
      </c>
      <c r="AA8" s="4" t="s">
        <v>603</v>
      </c>
      <c r="AB8" s="4" t="s">
        <v>552</v>
      </c>
      <c r="AC8" s="4" t="s">
        <v>540</v>
      </c>
      <c r="AD8" s="4" t="s">
        <v>520</v>
      </c>
      <c r="AE8" s="4" t="s">
        <v>553</v>
      </c>
      <c r="AF8" s="4" t="s">
        <v>597</v>
      </c>
      <c r="AG8" s="4" t="s">
        <v>580</v>
      </c>
      <c r="AH8" s="4" t="s">
        <v>581</v>
      </c>
      <c r="AI8" s="4" t="s">
        <v>517</v>
      </c>
      <c r="AJ8" s="4" t="s">
        <v>542</v>
      </c>
      <c r="AK8" s="4" t="s">
        <v>550</v>
      </c>
      <c r="AL8" s="4" t="s">
        <v>544</v>
      </c>
      <c r="AM8" s="4" t="s">
        <v>545</v>
      </c>
      <c r="AN8" s="4" t="s">
        <v>512</v>
      </c>
      <c r="AO8" s="4" t="s">
        <v>586</v>
      </c>
      <c r="AP8" s="4" t="s">
        <v>527</v>
      </c>
      <c r="AQ8" s="4" t="s">
        <v>578</v>
      </c>
      <c r="AR8" s="4" t="s">
        <v>605</v>
      </c>
      <c r="AS8" s="4" t="s">
        <v>530</v>
      </c>
      <c r="AT8" s="4" t="s">
        <v>539</v>
      </c>
      <c r="AU8" s="4" t="s">
        <v>558</v>
      </c>
      <c r="AV8" s="4" t="s">
        <v>588</v>
      </c>
      <c r="AW8" s="4" t="s">
        <v>521</v>
      </c>
      <c r="AX8" s="4" t="s">
        <v>524</v>
      </c>
      <c r="AY8" s="4" t="s">
        <v>522</v>
      </c>
      <c r="AZ8" s="4" t="s">
        <v>584</v>
      </c>
      <c r="BA8" s="4" t="s">
        <v>546</v>
      </c>
      <c r="BB8" s="4" t="s">
        <v>556</v>
      </c>
      <c r="BC8" s="4" t="s">
        <v>510</v>
      </c>
      <c r="BD8" s="4" t="s">
        <v>515</v>
      </c>
      <c r="BE8" s="4" t="s">
        <v>579</v>
      </c>
      <c r="BF8" s="4" t="s">
        <v>585</v>
      </c>
      <c r="BG8" s="4" t="s">
        <v>568</v>
      </c>
      <c r="BH8" s="4" t="s">
        <v>592</v>
      </c>
      <c r="BI8" s="4" t="s">
        <v>536</v>
      </c>
      <c r="BJ8" s="4" t="s">
        <v>591</v>
      </c>
      <c r="BK8" s="4" t="s">
        <v>571</v>
      </c>
      <c r="BL8" s="4" t="s">
        <v>538</v>
      </c>
      <c r="BM8" s="4" t="s">
        <v>598</v>
      </c>
      <c r="BN8" s="4" t="s">
        <v>549</v>
      </c>
      <c r="BO8" s="4" t="s">
        <v>511</v>
      </c>
      <c r="BP8" s="4" t="s">
        <v>604</v>
      </c>
      <c r="BQ8" s="4" t="s">
        <v>562</v>
      </c>
      <c r="BR8" s="4" t="s">
        <v>595</v>
      </c>
      <c r="BS8" s="4" t="s">
        <v>529</v>
      </c>
      <c r="BT8" s="4" t="s">
        <v>563</v>
      </c>
      <c r="BU8" s="4" t="s">
        <v>566</v>
      </c>
      <c r="BV8" s="4" t="s">
        <v>516</v>
      </c>
      <c r="BW8" s="4" t="s">
        <v>541</v>
      </c>
      <c r="BX8" s="4" t="s">
        <v>555</v>
      </c>
      <c r="BY8" s="4" t="s">
        <v>528</v>
      </c>
      <c r="BZ8" s="4" t="s">
        <v>543</v>
      </c>
      <c r="CA8" s="4" t="s">
        <v>567</v>
      </c>
      <c r="CB8" s="4" t="s">
        <v>519</v>
      </c>
      <c r="CC8" s="4" t="s">
        <v>583</v>
      </c>
      <c r="CD8" s="4" t="s">
        <v>509</v>
      </c>
      <c r="CE8" s="4" t="s">
        <v>513</v>
      </c>
      <c r="CF8" s="4" t="s">
        <v>561</v>
      </c>
      <c r="CG8" s="4" t="s">
        <v>593</v>
      </c>
      <c r="CH8" s="4" t="s">
        <v>532</v>
      </c>
      <c r="CI8" s="4" t="s">
        <v>523</v>
      </c>
      <c r="CJ8" s="4" t="s">
        <v>554</v>
      </c>
      <c r="CK8" s="4" t="s">
        <v>602</v>
      </c>
      <c r="CL8" s="4" t="s">
        <v>594</v>
      </c>
      <c r="CM8" s="4" t="s">
        <v>514</v>
      </c>
      <c r="CN8" s="4" t="s">
        <v>533</v>
      </c>
      <c r="CO8" s="4" t="s">
        <v>590</v>
      </c>
      <c r="CP8" s="4" t="s">
        <v>564</v>
      </c>
      <c r="CQ8" s="4" t="s">
        <v>600</v>
      </c>
      <c r="CR8" s="4" t="s">
        <v>537</v>
      </c>
    </row>
    <row r="9" spans="2:96" ht="15.75" customHeight="1">
      <c r="B9" s="35"/>
      <c r="C9" s="12" t="s">
        <v>3372</v>
      </c>
      <c r="D9" s="4" t="s">
        <v>257</v>
      </c>
      <c r="E9" s="4" t="s">
        <v>253</v>
      </c>
      <c r="F9" s="4" t="s">
        <v>315</v>
      </c>
      <c r="G9" s="4" t="s">
        <v>273</v>
      </c>
      <c r="I9" s="4" t="s">
        <v>298</v>
      </c>
      <c r="J9" s="4" t="s">
        <v>240</v>
      </c>
      <c r="K9" s="4" t="s">
        <v>317</v>
      </c>
      <c r="L9" s="4" t="s">
        <v>281</v>
      </c>
      <c r="M9" s="4" t="s">
        <v>270</v>
      </c>
      <c r="N9" s="4" t="s">
        <v>269</v>
      </c>
      <c r="O9" s="4" t="s">
        <v>282</v>
      </c>
      <c r="P9" s="4" t="s">
        <v>312</v>
      </c>
      <c r="Q9" s="4" t="s">
        <v>292</v>
      </c>
      <c r="R9" s="4" t="s">
        <v>279</v>
      </c>
      <c r="S9" s="4" t="s">
        <v>256</v>
      </c>
      <c r="T9" s="4" t="s">
        <v>247</v>
      </c>
      <c r="U9" s="4" t="s">
        <v>305</v>
      </c>
      <c r="V9" s="4" t="s">
        <v>291</v>
      </c>
      <c r="W9" s="4" t="s">
        <v>248</v>
      </c>
      <c r="X9" s="4" t="s">
        <v>322</v>
      </c>
      <c r="Y9" s="4" t="s">
        <v>287</v>
      </c>
      <c r="Z9" s="4" t="s">
        <v>303</v>
      </c>
      <c r="AA9" s="4" t="s">
        <v>319</v>
      </c>
      <c r="AB9" s="4" t="s">
        <v>274</v>
      </c>
      <c r="AC9" s="4" t="s">
        <v>262</v>
      </c>
      <c r="AD9" s="4" t="s">
        <v>242</v>
      </c>
      <c r="AE9" s="4" t="s">
        <v>275</v>
      </c>
      <c r="AF9" s="4" t="s">
        <v>313</v>
      </c>
      <c r="AG9" s="4" t="s">
        <v>296</v>
      </c>
      <c r="AH9" s="4" t="s">
        <v>297</v>
      </c>
      <c r="AI9" s="4" t="s">
        <v>239</v>
      </c>
      <c r="AJ9" s="4" t="s">
        <v>264</v>
      </c>
      <c r="AK9" s="4" t="s">
        <v>272</v>
      </c>
      <c r="AL9" s="4" t="s">
        <v>266</v>
      </c>
      <c r="AM9" s="4" t="s">
        <v>267</v>
      </c>
      <c r="AN9" s="4" t="s">
        <v>234</v>
      </c>
      <c r="AO9" s="4" t="s">
        <v>302</v>
      </c>
      <c r="AP9" s="4" t="s">
        <v>249</v>
      </c>
      <c r="AQ9" s="4" t="s">
        <v>294</v>
      </c>
      <c r="AR9" s="4" t="s">
        <v>321</v>
      </c>
      <c r="AS9" s="4" t="s">
        <v>252</v>
      </c>
      <c r="AT9" s="4" t="s">
        <v>261</v>
      </c>
      <c r="AU9" s="4" t="s">
        <v>280</v>
      </c>
      <c r="AV9" s="4" t="s">
        <v>304</v>
      </c>
      <c r="AW9" s="4" t="s">
        <v>243</v>
      </c>
      <c r="AX9" s="4" t="s">
        <v>246</v>
      </c>
      <c r="AY9" s="4" t="s">
        <v>244</v>
      </c>
      <c r="AZ9" s="4" t="s">
        <v>300</v>
      </c>
      <c r="BA9" s="4" t="s">
        <v>268</v>
      </c>
      <c r="BB9" s="4" t="s">
        <v>278</v>
      </c>
      <c r="BC9" s="4" t="s">
        <v>232</v>
      </c>
      <c r="BD9" s="4" t="s">
        <v>237</v>
      </c>
      <c r="BE9" s="4" t="s">
        <v>295</v>
      </c>
      <c r="BF9" s="4" t="s">
        <v>301</v>
      </c>
      <c r="BG9" s="4" t="s">
        <v>290</v>
      </c>
      <c r="BH9" s="4" t="s">
        <v>308</v>
      </c>
      <c r="BI9" s="4" t="s">
        <v>258</v>
      </c>
      <c r="BJ9" s="4" t="s">
        <v>307</v>
      </c>
      <c r="BK9" s="4" t="s">
        <v>293</v>
      </c>
      <c r="BL9" s="4" t="s">
        <v>260</v>
      </c>
      <c r="BM9" s="4" t="s">
        <v>314</v>
      </c>
      <c r="BN9" s="4" t="s">
        <v>271</v>
      </c>
      <c r="BO9" s="4" t="s">
        <v>233</v>
      </c>
      <c r="BP9" s="4" t="s">
        <v>320</v>
      </c>
      <c r="BQ9" s="4" t="s">
        <v>284</v>
      </c>
      <c r="BR9" s="4" t="s">
        <v>311</v>
      </c>
      <c r="BS9" s="4" t="s">
        <v>251</v>
      </c>
      <c r="BT9" s="4" t="s">
        <v>285</v>
      </c>
      <c r="BU9" s="4" t="s">
        <v>288</v>
      </c>
      <c r="BV9" s="4" t="s">
        <v>238</v>
      </c>
      <c r="BW9" s="4" t="s">
        <v>263</v>
      </c>
      <c r="BX9" s="4" t="s">
        <v>277</v>
      </c>
      <c r="BY9" s="4" t="s">
        <v>250</v>
      </c>
      <c r="BZ9" s="4" t="s">
        <v>265</v>
      </c>
      <c r="CA9" s="4" t="s">
        <v>289</v>
      </c>
      <c r="CB9" s="4" t="s">
        <v>241</v>
      </c>
      <c r="CC9" s="4" t="s">
        <v>299</v>
      </c>
      <c r="CD9" s="4" t="s">
        <v>231</v>
      </c>
      <c r="CE9" s="4" t="s">
        <v>235</v>
      </c>
      <c r="CF9" s="4" t="s">
        <v>283</v>
      </c>
      <c r="CG9" s="4" t="s">
        <v>309</v>
      </c>
      <c r="CH9" s="4" t="s">
        <v>254</v>
      </c>
      <c r="CI9" s="4" t="s">
        <v>245</v>
      </c>
      <c r="CJ9" s="4" t="s">
        <v>276</v>
      </c>
      <c r="CK9" s="4" t="s">
        <v>318</v>
      </c>
      <c r="CL9" s="4" t="s">
        <v>310</v>
      </c>
      <c r="CM9" s="4" t="s">
        <v>236</v>
      </c>
      <c r="CN9" s="4" t="s">
        <v>255</v>
      </c>
      <c r="CO9" s="4" t="s">
        <v>306</v>
      </c>
      <c r="CP9" s="4" t="s">
        <v>286</v>
      </c>
      <c r="CQ9" s="4" t="s">
        <v>316</v>
      </c>
      <c r="CR9" s="4" t="s">
        <v>259</v>
      </c>
    </row>
    <row r="10" spans="2:96" ht="15.75" customHeight="1">
      <c r="B10" s="35"/>
      <c r="C10" s="12" t="s">
        <v>323</v>
      </c>
      <c r="D10" s="4" t="s">
        <v>350</v>
      </c>
      <c r="E10" s="4" t="s">
        <v>346</v>
      </c>
      <c r="F10" s="4" t="s">
        <v>408</v>
      </c>
      <c r="G10" s="4" t="s">
        <v>366</v>
      </c>
      <c r="I10" s="4" t="s">
        <v>391</v>
      </c>
      <c r="J10" s="4" t="s">
        <v>333</v>
      </c>
      <c r="K10" s="4" t="s">
        <v>410</v>
      </c>
      <c r="L10" s="4" t="s">
        <v>374</v>
      </c>
      <c r="M10" s="4" t="s">
        <v>363</v>
      </c>
      <c r="N10" s="4" t="s">
        <v>362</v>
      </c>
      <c r="O10" s="4" t="s">
        <v>375</v>
      </c>
      <c r="P10" s="4" t="s">
        <v>405</v>
      </c>
      <c r="Q10" s="4" t="s">
        <v>385</v>
      </c>
      <c r="R10" s="4" t="s">
        <v>372</v>
      </c>
      <c r="S10" s="4" t="s">
        <v>349</v>
      </c>
      <c r="T10" s="4" t="s">
        <v>340</v>
      </c>
      <c r="U10" s="4" t="s">
        <v>398</v>
      </c>
      <c r="V10" s="4" t="s">
        <v>384</v>
      </c>
      <c r="W10" s="4" t="s">
        <v>341</v>
      </c>
      <c r="X10" s="4" t="s">
        <v>415</v>
      </c>
      <c r="Y10" s="4" t="s">
        <v>380</v>
      </c>
      <c r="Z10" s="4" t="s">
        <v>396</v>
      </c>
      <c r="AA10" s="4" t="s">
        <v>412</v>
      </c>
      <c r="AB10" s="4" t="s">
        <v>367</v>
      </c>
      <c r="AC10" s="4" t="s">
        <v>355</v>
      </c>
      <c r="AD10" s="4" t="s">
        <v>335</v>
      </c>
      <c r="AE10" s="4" t="s">
        <v>368</v>
      </c>
      <c r="AF10" s="4" t="s">
        <v>406</v>
      </c>
      <c r="AG10" s="4" t="s">
        <v>389</v>
      </c>
      <c r="AH10" s="4" t="s">
        <v>390</v>
      </c>
      <c r="AI10" s="4" t="s">
        <v>332</v>
      </c>
      <c r="AJ10" s="4" t="s">
        <v>357</v>
      </c>
      <c r="AK10" s="4" t="s">
        <v>365</v>
      </c>
      <c r="AL10" s="4" t="s">
        <v>359</v>
      </c>
      <c r="AM10" s="4" t="s">
        <v>360</v>
      </c>
      <c r="AN10" s="4" t="s">
        <v>327</v>
      </c>
      <c r="AO10" s="4" t="s">
        <v>395</v>
      </c>
      <c r="AP10" s="4" t="s">
        <v>342</v>
      </c>
      <c r="AQ10" s="4" t="s">
        <v>387</v>
      </c>
      <c r="AR10" s="4" t="s">
        <v>414</v>
      </c>
      <c r="AS10" s="4" t="s">
        <v>345</v>
      </c>
      <c r="AT10" s="4" t="s">
        <v>354</v>
      </c>
      <c r="AU10" s="4" t="s">
        <v>373</v>
      </c>
      <c r="AV10" s="4" t="s">
        <v>397</v>
      </c>
      <c r="AW10" s="4" t="s">
        <v>336</v>
      </c>
      <c r="AX10" s="4" t="s">
        <v>339</v>
      </c>
      <c r="AY10" s="4" t="s">
        <v>337</v>
      </c>
      <c r="AZ10" s="4" t="s">
        <v>393</v>
      </c>
      <c r="BA10" s="4" t="s">
        <v>361</v>
      </c>
      <c r="BB10" s="4" t="s">
        <v>371</v>
      </c>
      <c r="BC10" s="4" t="s">
        <v>325</v>
      </c>
      <c r="BD10" s="4" t="s">
        <v>330</v>
      </c>
      <c r="BE10" s="4" t="s">
        <v>388</v>
      </c>
      <c r="BF10" s="4" t="s">
        <v>394</v>
      </c>
      <c r="BG10" s="4" t="s">
        <v>383</v>
      </c>
      <c r="BH10" s="4" t="s">
        <v>401</v>
      </c>
      <c r="BI10" s="4" t="s">
        <v>351</v>
      </c>
      <c r="BJ10" s="4" t="s">
        <v>400</v>
      </c>
      <c r="BK10" s="4" t="s">
        <v>386</v>
      </c>
      <c r="BL10" s="4" t="s">
        <v>353</v>
      </c>
      <c r="BM10" s="4" t="s">
        <v>407</v>
      </c>
      <c r="BN10" s="4" t="s">
        <v>364</v>
      </c>
      <c r="BO10" s="4" t="s">
        <v>326</v>
      </c>
      <c r="BP10" s="4" t="s">
        <v>413</v>
      </c>
      <c r="BQ10" s="4" t="s">
        <v>377</v>
      </c>
      <c r="BR10" s="4" t="s">
        <v>404</v>
      </c>
      <c r="BS10" s="4" t="s">
        <v>344</v>
      </c>
      <c r="BT10" s="4" t="s">
        <v>378</v>
      </c>
      <c r="BU10" s="4" t="s">
        <v>381</v>
      </c>
      <c r="BV10" s="4" t="s">
        <v>331</v>
      </c>
      <c r="BW10" s="4" t="s">
        <v>356</v>
      </c>
      <c r="BX10" s="4" t="s">
        <v>370</v>
      </c>
      <c r="BY10" s="4" t="s">
        <v>343</v>
      </c>
      <c r="BZ10" s="4" t="s">
        <v>358</v>
      </c>
      <c r="CA10" s="4" t="s">
        <v>382</v>
      </c>
      <c r="CB10" s="4" t="s">
        <v>334</v>
      </c>
      <c r="CC10" s="4" t="s">
        <v>392</v>
      </c>
      <c r="CD10" s="4" t="s">
        <v>324</v>
      </c>
      <c r="CE10" s="4" t="s">
        <v>328</v>
      </c>
      <c r="CF10" s="4" t="s">
        <v>376</v>
      </c>
      <c r="CG10" s="4" t="s">
        <v>402</v>
      </c>
      <c r="CH10" s="4" t="s">
        <v>347</v>
      </c>
      <c r="CI10" s="4" t="s">
        <v>338</v>
      </c>
      <c r="CJ10" s="4" t="s">
        <v>369</v>
      </c>
      <c r="CK10" s="4" t="s">
        <v>411</v>
      </c>
      <c r="CL10" s="4" t="s">
        <v>403</v>
      </c>
      <c r="CM10" s="4" t="s">
        <v>329</v>
      </c>
      <c r="CN10" s="4" t="s">
        <v>348</v>
      </c>
      <c r="CO10" s="4" t="s">
        <v>399</v>
      </c>
      <c r="CP10" s="4" t="s">
        <v>379</v>
      </c>
      <c r="CQ10" s="4" t="s">
        <v>409</v>
      </c>
      <c r="CR10" s="4" t="s">
        <v>352</v>
      </c>
    </row>
    <row r="11" spans="2:96" ht="15.75" customHeight="1">
      <c r="B11" s="35"/>
      <c r="C11" s="12" t="s">
        <v>416</v>
      </c>
      <c r="D11" s="4" t="s">
        <v>443</v>
      </c>
      <c r="E11" s="4" t="s">
        <v>439</v>
      </c>
      <c r="F11" s="4" t="s">
        <v>501</v>
      </c>
      <c r="G11" s="4" t="s">
        <v>459</v>
      </c>
      <c r="I11" s="4" t="s">
        <v>484</v>
      </c>
      <c r="J11" s="4" t="s">
        <v>426</v>
      </c>
      <c r="K11" s="4" t="s">
        <v>503</v>
      </c>
      <c r="L11" s="4" t="s">
        <v>467</v>
      </c>
      <c r="M11" s="4" t="s">
        <v>456</v>
      </c>
      <c r="N11" s="4" t="s">
        <v>455</v>
      </c>
      <c r="O11" s="4" t="s">
        <v>468</v>
      </c>
      <c r="P11" s="4" t="s">
        <v>498</v>
      </c>
      <c r="Q11" s="4" t="s">
        <v>478</v>
      </c>
      <c r="R11" s="4" t="s">
        <v>465</v>
      </c>
      <c r="S11" s="4" t="s">
        <v>442</v>
      </c>
      <c r="T11" s="4" t="s">
        <v>433</v>
      </c>
      <c r="U11" s="4" t="s">
        <v>491</v>
      </c>
      <c r="V11" s="4" t="s">
        <v>477</v>
      </c>
      <c r="W11" s="4" t="s">
        <v>434</v>
      </c>
      <c r="X11" s="4" t="s">
        <v>508</v>
      </c>
      <c r="Y11" s="4" t="s">
        <v>473</v>
      </c>
      <c r="Z11" s="4" t="s">
        <v>489</v>
      </c>
      <c r="AA11" s="4" t="s">
        <v>505</v>
      </c>
      <c r="AB11" s="4" t="s">
        <v>460</v>
      </c>
      <c r="AC11" s="4" t="s">
        <v>448</v>
      </c>
      <c r="AD11" s="4" t="s">
        <v>428</v>
      </c>
      <c r="AE11" s="4" t="s">
        <v>461</v>
      </c>
      <c r="AF11" s="4" t="s">
        <v>499</v>
      </c>
      <c r="AG11" s="4" t="s">
        <v>482</v>
      </c>
      <c r="AH11" s="4" t="s">
        <v>483</v>
      </c>
      <c r="AI11" s="4" t="s">
        <v>425</v>
      </c>
      <c r="AJ11" s="4" t="s">
        <v>450</v>
      </c>
      <c r="AK11" s="4" t="s">
        <v>458</v>
      </c>
      <c r="AL11" s="4" t="s">
        <v>452</v>
      </c>
      <c r="AM11" s="4" t="s">
        <v>453</v>
      </c>
      <c r="AN11" s="4" t="s">
        <v>420</v>
      </c>
      <c r="AO11" s="4" t="s">
        <v>488</v>
      </c>
      <c r="AP11" s="4" t="s">
        <v>435</v>
      </c>
      <c r="AQ11" s="4" t="s">
        <v>480</v>
      </c>
      <c r="AR11" s="4" t="s">
        <v>507</v>
      </c>
      <c r="AS11" s="4" t="s">
        <v>438</v>
      </c>
      <c r="AT11" s="4" t="s">
        <v>447</v>
      </c>
      <c r="AU11" s="4" t="s">
        <v>466</v>
      </c>
      <c r="AV11" s="4" t="s">
        <v>490</v>
      </c>
      <c r="AW11" s="4" t="s">
        <v>429</v>
      </c>
      <c r="AX11" s="4" t="s">
        <v>432</v>
      </c>
      <c r="AY11" s="4" t="s">
        <v>430</v>
      </c>
      <c r="AZ11" s="4" t="s">
        <v>486</v>
      </c>
      <c r="BA11" s="4" t="s">
        <v>454</v>
      </c>
      <c r="BB11" s="4" t="s">
        <v>464</v>
      </c>
      <c r="BC11" s="4" t="s">
        <v>418</v>
      </c>
      <c r="BD11" s="4" t="s">
        <v>423</v>
      </c>
      <c r="BE11" s="4" t="s">
        <v>481</v>
      </c>
      <c r="BF11" s="4" t="s">
        <v>487</v>
      </c>
      <c r="BG11" s="4" t="s">
        <v>476</v>
      </c>
      <c r="BH11" s="4" t="s">
        <v>494</v>
      </c>
      <c r="BI11" s="4" t="s">
        <v>444</v>
      </c>
      <c r="BJ11" s="4" t="s">
        <v>493</v>
      </c>
      <c r="BK11" s="4" t="s">
        <v>479</v>
      </c>
      <c r="BL11" s="4" t="s">
        <v>446</v>
      </c>
      <c r="BM11" s="4" t="s">
        <v>500</v>
      </c>
      <c r="BN11" s="4" t="s">
        <v>457</v>
      </c>
      <c r="BO11" s="4" t="s">
        <v>419</v>
      </c>
      <c r="BP11" s="4" t="s">
        <v>506</v>
      </c>
      <c r="BQ11" s="4" t="s">
        <v>470</v>
      </c>
      <c r="BR11" s="4" t="s">
        <v>497</v>
      </c>
      <c r="BS11" s="4" t="s">
        <v>437</v>
      </c>
      <c r="BT11" s="4" t="s">
        <v>471</v>
      </c>
      <c r="BU11" s="4" t="s">
        <v>474</v>
      </c>
      <c r="BV11" s="4" t="s">
        <v>424</v>
      </c>
      <c r="BW11" s="4" t="s">
        <v>449</v>
      </c>
      <c r="BX11" s="4" t="s">
        <v>463</v>
      </c>
      <c r="BY11" s="4" t="s">
        <v>436</v>
      </c>
      <c r="BZ11" s="4" t="s">
        <v>451</v>
      </c>
      <c r="CA11" s="4" t="s">
        <v>475</v>
      </c>
      <c r="CB11" s="4" t="s">
        <v>427</v>
      </c>
      <c r="CC11" s="4" t="s">
        <v>485</v>
      </c>
      <c r="CD11" s="4" t="s">
        <v>417</v>
      </c>
      <c r="CE11" s="4" t="s">
        <v>421</v>
      </c>
      <c r="CF11" s="4" t="s">
        <v>469</v>
      </c>
      <c r="CG11" s="4" t="s">
        <v>495</v>
      </c>
      <c r="CH11" s="4" t="s">
        <v>440</v>
      </c>
      <c r="CI11" s="4" t="s">
        <v>431</v>
      </c>
      <c r="CJ11" s="4" t="s">
        <v>462</v>
      </c>
      <c r="CK11" s="4" t="s">
        <v>504</v>
      </c>
      <c r="CL11" s="4" t="s">
        <v>496</v>
      </c>
      <c r="CM11" s="4" t="s">
        <v>422</v>
      </c>
      <c r="CN11" s="4" t="s">
        <v>441</v>
      </c>
      <c r="CO11" s="4" t="s">
        <v>492</v>
      </c>
      <c r="CP11" s="4" t="s">
        <v>472</v>
      </c>
      <c r="CQ11" s="4" t="s">
        <v>502</v>
      </c>
      <c r="CR11" s="4" t="s">
        <v>445</v>
      </c>
    </row>
    <row r="12" spans="2:96" ht="15.75" customHeight="1">
      <c r="B12" s="35"/>
      <c r="C12" s="2" t="s">
        <v>2442</v>
      </c>
      <c r="D12" s="9">
        <f aca="true" t="shared" si="0" ref="D12:AE12">(D16+D19+D22+D25+D28)/5</f>
        <v>12439.484031968539</v>
      </c>
      <c r="E12" s="9">
        <f t="shared" si="0"/>
        <v>12207.95823996336</v>
      </c>
      <c r="F12" s="9">
        <f t="shared" si="0"/>
        <v>12119.875964638917</v>
      </c>
      <c r="G12" s="9">
        <f t="shared" si="0"/>
        <v>12066.877635022658</v>
      </c>
      <c r="H12" s="9">
        <f t="shared" si="0"/>
        <v>12057.4</v>
      </c>
      <c r="I12" s="9">
        <f t="shared" si="0"/>
        <v>11920.213345798653</v>
      </c>
      <c r="J12" s="9">
        <f t="shared" si="0"/>
        <v>11840.894212896714</v>
      </c>
      <c r="K12" s="9">
        <f t="shared" si="0"/>
        <v>11825.524052967206</v>
      </c>
      <c r="L12" s="9">
        <f t="shared" si="0"/>
        <v>11692.009995597811</v>
      </c>
      <c r="M12" s="9">
        <f t="shared" si="0"/>
        <v>11674.370623903922</v>
      </c>
      <c r="N12" s="9">
        <f t="shared" si="0"/>
        <v>11669.220627448234</v>
      </c>
      <c r="O12" s="9">
        <f t="shared" si="0"/>
        <v>11647.756154607143</v>
      </c>
      <c r="P12" s="9">
        <f t="shared" si="0"/>
        <v>11621.97828731502</v>
      </c>
      <c r="Q12" s="9">
        <f t="shared" si="0"/>
        <v>11613.431042907268</v>
      </c>
      <c r="R12" s="9">
        <f t="shared" si="0"/>
        <v>11608.891910653454</v>
      </c>
      <c r="S12" s="9">
        <f t="shared" si="0"/>
        <v>11604.946517964112</v>
      </c>
      <c r="T12" s="9">
        <f t="shared" si="0"/>
        <v>11486.874452114986</v>
      </c>
      <c r="U12" s="9">
        <f t="shared" si="0"/>
        <v>11482.7474775577</v>
      </c>
      <c r="V12" s="9">
        <f t="shared" si="0"/>
        <v>11478.889706569662</v>
      </c>
      <c r="W12" s="9">
        <f t="shared" si="0"/>
        <v>11475.312698443217</v>
      </c>
      <c r="X12" s="9">
        <f t="shared" si="0"/>
        <v>11429.035263764305</v>
      </c>
      <c r="Y12" s="9">
        <f t="shared" si="0"/>
        <v>11396.055900075715</v>
      </c>
      <c r="Z12" s="9">
        <f t="shared" si="0"/>
        <v>11372.670852729409</v>
      </c>
      <c r="AA12" s="9">
        <f t="shared" si="0"/>
        <v>11370.565439340211</v>
      </c>
      <c r="AB12" s="9">
        <f t="shared" si="0"/>
        <v>11338.552640618484</v>
      </c>
      <c r="AC12" s="9">
        <f t="shared" si="0"/>
        <v>11330.680991292045</v>
      </c>
      <c r="AD12" s="9">
        <f t="shared" si="0"/>
        <v>11303.584310233306</v>
      </c>
      <c r="AE12" s="9">
        <f t="shared" si="0"/>
        <v>11290.915394523294</v>
      </c>
      <c r="AF12" s="9">
        <f aca="true" t="shared" si="1" ref="AF12:BK12">(AF16+AF19+AF22+AF25+AF28)/5</f>
        <v>11288.383044696486</v>
      </c>
      <c r="AG12" s="9">
        <f t="shared" si="1"/>
        <v>11270.020458860878</v>
      </c>
      <c r="AH12" s="9">
        <f t="shared" si="1"/>
        <v>11266.99815214601</v>
      </c>
      <c r="AI12" s="9">
        <f t="shared" si="1"/>
        <v>11264.792832450956</v>
      </c>
      <c r="AJ12" s="9">
        <f t="shared" si="1"/>
        <v>11259.847839126214</v>
      </c>
      <c r="AK12" s="9">
        <f t="shared" si="1"/>
        <v>11229.62014377621</v>
      </c>
      <c r="AL12" s="9">
        <f t="shared" si="1"/>
        <v>11214.10652644864</v>
      </c>
      <c r="AM12" s="9">
        <f t="shared" si="1"/>
        <v>11206.272270752934</v>
      </c>
      <c r="AN12" s="9">
        <f t="shared" si="1"/>
        <v>11191.321292079947</v>
      </c>
      <c r="AO12" s="9">
        <f t="shared" si="1"/>
        <v>11173.764455420946</v>
      </c>
      <c r="AP12" s="9">
        <f t="shared" si="1"/>
        <v>11155.713725616777</v>
      </c>
      <c r="AQ12" s="9">
        <f t="shared" si="1"/>
        <v>11125.865065951273</v>
      </c>
      <c r="AR12" s="9">
        <f t="shared" si="1"/>
        <v>11076.976491884081</v>
      </c>
      <c r="AS12" s="9">
        <f t="shared" si="1"/>
        <v>11062.969631961842</v>
      </c>
      <c r="AT12" s="9">
        <f t="shared" si="1"/>
        <v>11061.896246398048</v>
      </c>
      <c r="AU12" s="9">
        <f t="shared" si="1"/>
        <v>11046.573488829767</v>
      </c>
      <c r="AV12" s="9">
        <f t="shared" si="1"/>
        <v>11043.691865126366</v>
      </c>
      <c r="AW12" s="9">
        <f t="shared" si="1"/>
        <v>11038.912806593413</v>
      </c>
      <c r="AX12" s="9">
        <f t="shared" si="1"/>
        <v>10964.967263887414</v>
      </c>
      <c r="AY12" s="9">
        <f t="shared" si="1"/>
        <v>10923.206559684502</v>
      </c>
      <c r="AZ12" s="9">
        <f t="shared" si="1"/>
        <v>10895.670263509643</v>
      </c>
      <c r="BA12" s="9">
        <f t="shared" si="1"/>
        <v>10877.334342686223</v>
      </c>
      <c r="BB12" s="9">
        <f t="shared" si="1"/>
        <v>10861.115146112179</v>
      </c>
      <c r="BC12" s="9">
        <f t="shared" si="1"/>
        <v>10751.96611649251</v>
      </c>
      <c r="BD12" s="9">
        <f t="shared" si="1"/>
        <v>10745.12172641396</v>
      </c>
      <c r="BE12" s="9">
        <f t="shared" si="1"/>
        <v>10665.980111036133</v>
      </c>
      <c r="BF12" s="9">
        <f t="shared" si="1"/>
        <v>10567.726915632777</v>
      </c>
      <c r="BG12" s="9">
        <f t="shared" si="1"/>
        <v>10519.692726683414</v>
      </c>
      <c r="BH12" s="9">
        <f t="shared" si="1"/>
        <v>10484.237022853154</v>
      </c>
      <c r="BI12" s="9">
        <f t="shared" si="1"/>
        <v>10433.392906526948</v>
      </c>
      <c r="BJ12" s="9">
        <f t="shared" si="1"/>
        <v>10400.660869470008</v>
      </c>
      <c r="BK12" s="9">
        <f t="shared" si="1"/>
        <v>10372.939165341053</v>
      </c>
      <c r="BL12" s="9">
        <f aca="true" t="shared" si="2" ref="BL12:CR12">(BL16+BL19+BL22+BL25+BL28)/5</f>
        <v>10363.11429561617</v>
      </c>
      <c r="BM12" s="9">
        <f t="shared" si="2"/>
        <v>10357.085954443726</v>
      </c>
      <c r="BN12" s="9">
        <f t="shared" si="2"/>
        <v>10354.877322760296</v>
      </c>
      <c r="BO12" s="9">
        <f t="shared" si="2"/>
        <v>10325.954546078608</v>
      </c>
      <c r="BP12" s="9">
        <f t="shared" si="2"/>
        <v>10223.29703303024</v>
      </c>
      <c r="BQ12" s="9">
        <f t="shared" si="2"/>
        <v>10211.146463075736</v>
      </c>
      <c r="BR12" s="9">
        <f t="shared" si="2"/>
        <v>10188.622452325084</v>
      </c>
      <c r="BS12" s="9">
        <f t="shared" si="2"/>
        <v>10177.629987872851</v>
      </c>
      <c r="BT12" s="9">
        <f t="shared" si="2"/>
        <v>10162.566825906992</v>
      </c>
      <c r="BU12" s="9">
        <f t="shared" si="2"/>
        <v>10108.822991540233</v>
      </c>
      <c r="BV12" s="9">
        <f t="shared" si="2"/>
        <v>10086.731747473375</v>
      </c>
      <c r="BW12" s="9">
        <f t="shared" si="2"/>
        <v>10075.751237818991</v>
      </c>
      <c r="BX12" s="9">
        <f t="shared" si="2"/>
        <v>10043.229914163288</v>
      </c>
      <c r="BY12" s="9">
        <f t="shared" si="2"/>
        <v>10012.922914142546</v>
      </c>
      <c r="BZ12" s="9">
        <f t="shared" si="2"/>
        <v>9913.759748433582</v>
      </c>
      <c r="CA12" s="9">
        <f t="shared" si="2"/>
        <v>9906.405198974204</v>
      </c>
      <c r="CB12" s="9">
        <f t="shared" si="2"/>
        <v>9820.464115552633</v>
      </c>
      <c r="CC12" s="9">
        <f t="shared" si="2"/>
        <v>9802.617732652365</v>
      </c>
      <c r="CD12" s="9">
        <f t="shared" si="2"/>
        <v>9754.963124505264</v>
      </c>
      <c r="CE12" s="9">
        <f t="shared" si="2"/>
        <v>9736.524725644242</v>
      </c>
      <c r="CF12" s="9">
        <f t="shared" si="2"/>
        <v>9729.32526588364</v>
      </c>
      <c r="CG12" s="9">
        <f t="shared" si="2"/>
        <v>9583.768328154143</v>
      </c>
      <c r="CH12" s="9">
        <f t="shared" si="2"/>
        <v>9497.898897202069</v>
      </c>
      <c r="CI12" s="9">
        <f t="shared" si="2"/>
        <v>9455.724506491</v>
      </c>
      <c r="CJ12" s="9">
        <f t="shared" si="2"/>
        <v>9414.762648930726</v>
      </c>
      <c r="CK12" s="9">
        <f t="shared" si="2"/>
        <v>9388.113419972466</v>
      </c>
      <c r="CL12" s="9">
        <f t="shared" si="2"/>
        <v>9328.481548555692</v>
      </c>
      <c r="CM12" s="9">
        <f t="shared" si="2"/>
        <v>9307.307691340151</v>
      </c>
      <c r="CN12" s="9">
        <f t="shared" si="2"/>
        <v>9201.142412706718</v>
      </c>
      <c r="CO12" s="9">
        <f t="shared" si="2"/>
        <v>9046.933779264264</v>
      </c>
      <c r="CP12" s="9">
        <f t="shared" si="2"/>
        <v>8688.102456173952</v>
      </c>
      <c r="CQ12" s="9">
        <f t="shared" si="2"/>
        <v>8687.357805310927</v>
      </c>
      <c r="CR12" s="9">
        <f t="shared" si="2"/>
        <v>8655.78764831836</v>
      </c>
    </row>
    <row r="13" spans="2:96" ht="15.75" customHeight="1">
      <c r="B13" s="35"/>
      <c r="C13" s="1" t="s">
        <v>2443</v>
      </c>
      <c r="D13" s="5">
        <f aca="true" t="shared" si="3" ref="D13:AE13">(D12/12057.4-1)*100</f>
        <v>3.168875810444538</v>
      </c>
      <c r="E13" s="5">
        <f t="shared" si="3"/>
        <v>1.2486791510886386</v>
      </c>
      <c r="F13" s="5">
        <f t="shared" si="3"/>
        <v>0.5181545328090342</v>
      </c>
      <c r="G13" s="5">
        <f t="shared" si="3"/>
        <v>0.07860430128101559</v>
      </c>
      <c r="H13" s="5">
        <f t="shared" si="3"/>
        <v>0</v>
      </c>
      <c r="I13" s="5">
        <f t="shared" si="3"/>
        <v>-1.1377797385949462</v>
      </c>
      <c r="J13" s="5">
        <f t="shared" si="3"/>
        <v>-1.7956258157089122</v>
      </c>
      <c r="K13" s="5">
        <f t="shared" si="3"/>
        <v>-1.923100726796767</v>
      </c>
      <c r="L13" s="5">
        <f t="shared" si="3"/>
        <v>-3.0304211886657884</v>
      </c>
      <c r="M13" s="5">
        <f t="shared" si="3"/>
        <v>-3.176716175096439</v>
      </c>
      <c r="N13" s="5">
        <f t="shared" si="3"/>
        <v>-3.2194285049161997</v>
      </c>
      <c r="O13" s="5">
        <f t="shared" si="3"/>
        <v>-3.397447587314484</v>
      </c>
      <c r="P13" s="5">
        <f t="shared" si="3"/>
        <v>-3.611240505291191</v>
      </c>
      <c r="Q13" s="5">
        <f t="shared" si="3"/>
        <v>-3.6821284612995386</v>
      </c>
      <c r="R13" s="5">
        <f t="shared" si="3"/>
        <v>-3.719774489911143</v>
      </c>
      <c r="S13" s="5">
        <f t="shared" si="3"/>
        <v>-3.752496243268766</v>
      </c>
      <c r="T13" s="5">
        <f t="shared" si="3"/>
        <v>-4.731746047116414</v>
      </c>
      <c r="U13" s="5">
        <f t="shared" si="3"/>
        <v>-4.765973779109101</v>
      </c>
      <c r="V13" s="5">
        <f t="shared" si="3"/>
        <v>-4.797968827693677</v>
      </c>
      <c r="W13" s="5">
        <f t="shared" si="3"/>
        <v>-4.827635324006696</v>
      </c>
      <c r="X13" s="5">
        <f t="shared" si="3"/>
        <v>-5.211444724697656</v>
      </c>
      <c r="Y13" s="5">
        <f t="shared" si="3"/>
        <v>-5.484964419562132</v>
      </c>
      <c r="Z13" s="5">
        <f t="shared" si="3"/>
        <v>-5.678912097720823</v>
      </c>
      <c r="AA13" s="5">
        <f t="shared" si="3"/>
        <v>-5.696373684706391</v>
      </c>
      <c r="AB13" s="5">
        <f t="shared" si="3"/>
        <v>-5.961877016450612</v>
      </c>
      <c r="AC13" s="5">
        <f t="shared" si="3"/>
        <v>-6.0271618152168305</v>
      </c>
      <c r="AD13" s="5">
        <f t="shared" si="3"/>
        <v>-6.251892528793057</v>
      </c>
      <c r="AE13" s="5">
        <f t="shared" si="3"/>
        <v>-6.3569642333895064</v>
      </c>
      <c r="AF13" s="5">
        <f aca="true" t="shared" si="4" ref="AF13:BK13">(AF12/12057.4-1)*100</f>
        <v>-6.377966686877057</v>
      </c>
      <c r="AG13" s="5">
        <f t="shared" si="4"/>
        <v>-6.530259766940816</v>
      </c>
      <c r="AH13" s="5">
        <f t="shared" si="4"/>
        <v>-6.5553257572444235</v>
      </c>
      <c r="AI13" s="5">
        <f t="shared" si="4"/>
        <v>-6.573615933360788</v>
      </c>
      <c r="AJ13" s="5">
        <f t="shared" si="4"/>
        <v>-6.61462803650692</v>
      </c>
      <c r="AK13" s="5">
        <f t="shared" si="4"/>
        <v>-6.86532632428044</v>
      </c>
      <c r="AL13" s="5">
        <f t="shared" si="4"/>
        <v>-6.993991022536861</v>
      </c>
      <c r="AM13" s="5">
        <f t="shared" si="4"/>
        <v>-7.058965691169449</v>
      </c>
      <c r="AN13" s="5">
        <f t="shared" si="4"/>
        <v>-7.182964054605911</v>
      </c>
      <c r="AO13" s="5">
        <f t="shared" si="4"/>
        <v>-7.328574523355402</v>
      </c>
      <c r="AP13" s="5">
        <f t="shared" si="4"/>
        <v>-7.478281174906886</v>
      </c>
      <c r="AQ13" s="5">
        <f t="shared" si="4"/>
        <v>-7.725835868833464</v>
      </c>
      <c r="AR13" s="5">
        <f t="shared" si="4"/>
        <v>-8.131301177002658</v>
      </c>
      <c r="AS13" s="5">
        <f t="shared" si="4"/>
        <v>-8.247469338648116</v>
      </c>
      <c r="AT13" s="5">
        <f t="shared" si="4"/>
        <v>-8.256371635692206</v>
      </c>
      <c r="AU13" s="5">
        <f t="shared" si="4"/>
        <v>-8.383453407618834</v>
      </c>
      <c r="AV13" s="5">
        <f t="shared" si="4"/>
        <v>-8.407352620578513</v>
      </c>
      <c r="AW13" s="5">
        <f t="shared" si="4"/>
        <v>-8.446988516650244</v>
      </c>
      <c r="AX13" s="5">
        <f t="shared" si="4"/>
        <v>-9.06026785304116</v>
      </c>
      <c r="AY13" s="5">
        <f t="shared" si="4"/>
        <v>-9.40661701789356</v>
      </c>
      <c r="AZ13" s="5">
        <f t="shared" si="4"/>
        <v>-9.634993750645716</v>
      </c>
      <c r="BA13" s="5">
        <f t="shared" si="4"/>
        <v>-9.787065680111606</v>
      </c>
      <c r="BB13" s="5">
        <f t="shared" si="4"/>
        <v>-9.921582214140868</v>
      </c>
      <c r="BC13" s="5">
        <f t="shared" si="4"/>
        <v>-10.826827371634772</v>
      </c>
      <c r="BD13" s="5">
        <f t="shared" si="4"/>
        <v>-10.883592429429568</v>
      </c>
      <c r="BE13" s="5">
        <f t="shared" si="4"/>
        <v>-11.539966236202382</v>
      </c>
      <c r="BF13" s="5">
        <f t="shared" si="4"/>
        <v>-12.354845027677797</v>
      </c>
      <c r="BG13" s="5">
        <f t="shared" si="4"/>
        <v>-12.753224354475979</v>
      </c>
      <c r="BH13" s="5">
        <f t="shared" si="4"/>
        <v>-13.047281977431657</v>
      </c>
      <c r="BI13" s="5">
        <f t="shared" si="4"/>
        <v>-13.4689658920916</v>
      </c>
      <c r="BJ13" s="5">
        <f t="shared" si="4"/>
        <v>-13.740434343473652</v>
      </c>
      <c r="BK13" s="5">
        <f t="shared" si="4"/>
        <v>-13.970348787126142</v>
      </c>
      <c r="BL13" s="5">
        <f aca="true" t="shared" si="5" ref="BL13:CQ13">(BL12/12057.4-1)*100</f>
        <v>-14.05183293565636</v>
      </c>
      <c r="BM13" s="5">
        <f t="shared" si="5"/>
        <v>-14.101829959661893</v>
      </c>
      <c r="BN13" s="5">
        <f t="shared" si="5"/>
        <v>-14.120147604290345</v>
      </c>
      <c r="BO13" s="5">
        <f t="shared" si="5"/>
        <v>-14.360023337712867</v>
      </c>
      <c r="BP13" s="5">
        <f t="shared" si="5"/>
        <v>-15.211430051004026</v>
      </c>
      <c r="BQ13" s="5">
        <f t="shared" si="5"/>
        <v>-15.312202771113704</v>
      </c>
      <c r="BR13" s="5">
        <f t="shared" si="5"/>
        <v>-15.49900930279261</v>
      </c>
      <c r="BS13" s="5">
        <f t="shared" si="5"/>
        <v>-15.590177087325197</v>
      </c>
      <c r="BT13" s="5">
        <f t="shared" si="5"/>
        <v>-15.715105861072932</v>
      </c>
      <c r="BU13" s="5">
        <f t="shared" si="5"/>
        <v>-16.16083905700869</v>
      </c>
      <c r="BV13" s="5">
        <f t="shared" si="5"/>
        <v>-16.344056368094485</v>
      </c>
      <c r="BW13" s="5">
        <f t="shared" si="5"/>
        <v>-16.435125003574637</v>
      </c>
      <c r="BX13" s="5">
        <f t="shared" si="5"/>
        <v>-16.704845869231434</v>
      </c>
      <c r="BY13" s="5">
        <f t="shared" si="5"/>
        <v>-16.95620188313778</v>
      </c>
      <c r="BZ13" s="5">
        <f t="shared" si="5"/>
        <v>-17.77862766074293</v>
      </c>
      <c r="CA13" s="5">
        <f t="shared" si="5"/>
        <v>-17.839623808000027</v>
      </c>
      <c r="CB13" s="5">
        <f t="shared" si="5"/>
        <v>-18.552390104395368</v>
      </c>
      <c r="CC13" s="5">
        <f t="shared" si="5"/>
        <v>-18.70040197179852</v>
      </c>
      <c r="CD13" s="5">
        <f t="shared" si="5"/>
        <v>-19.0956331837273</v>
      </c>
      <c r="CE13" s="5">
        <f t="shared" si="5"/>
        <v>-19.248555031397796</v>
      </c>
      <c r="CF13" s="5">
        <f t="shared" si="5"/>
        <v>-19.308264917116112</v>
      </c>
      <c r="CG13" s="5">
        <f t="shared" si="5"/>
        <v>-20.515464957999708</v>
      </c>
      <c r="CH13" s="5">
        <f t="shared" si="5"/>
        <v>-21.22763699303275</v>
      </c>
      <c r="CI13" s="5">
        <f t="shared" si="5"/>
        <v>-21.577417133950927</v>
      </c>
      <c r="CJ13" s="5">
        <f t="shared" si="5"/>
        <v>-21.91714093477262</v>
      </c>
      <c r="CK13" s="5">
        <f t="shared" si="5"/>
        <v>-22.13816063187366</v>
      </c>
      <c r="CL13" s="5">
        <f t="shared" si="5"/>
        <v>-22.632727216848636</v>
      </c>
      <c r="CM13" s="5">
        <f t="shared" si="5"/>
        <v>-22.808336031481492</v>
      </c>
      <c r="CN13" s="5">
        <f t="shared" si="5"/>
        <v>-23.688834966852568</v>
      </c>
      <c r="CO13" s="5">
        <f t="shared" si="5"/>
        <v>-24.967789247563623</v>
      </c>
      <c r="CP13" s="5">
        <f t="shared" si="5"/>
        <v>-27.943814950371117</v>
      </c>
      <c r="CQ13" s="5">
        <f t="shared" si="5"/>
        <v>-27.949990832924787</v>
      </c>
      <c r="CR13" s="5">
        <f>(CR12/12057.4-1)*100</f>
        <v>-28.211823043787543</v>
      </c>
    </row>
    <row r="14" spans="2:96" ht="15.75" customHeight="1">
      <c r="B14" s="35"/>
      <c r="C14" s="1" t="s">
        <v>2444</v>
      </c>
      <c r="D14" s="25" t="s">
        <v>2144</v>
      </c>
      <c r="E14" s="25" t="s">
        <v>2144</v>
      </c>
      <c r="F14" s="25" t="s">
        <v>2145</v>
      </c>
      <c r="G14" s="25" t="s">
        <v>2146</v>
      </c>
      <c r="H14" s="25"/>
      <c r="I14" s="25" t="s">
        <v>2146</v>
      </c>
      <c r="J14" s="25" t="s">
        <v>2146</v>
      </c>
      <c r="K14" s="25" t="s">
        <v>2146</v>
      </c>
      <c r="L14" s="25" t="s">
        <v>2145</v>
      </c>
      <c r="M14" s="25" t="s">
        <v>2146</v>
      </c>
      <c r="N14" s="25" t="s">
        <v>2146</v>
      </c>
      <c r="O14" s="25" t="s">
        <v>2146</v>
      </c>
      <c r="P14" s="25" t="s">
        <v>2146</v>
      </c>
      <c r="Q14" s="25" t="s">
        <v>2147</v>
      </c>
      <c r="R14" s="25" t="s">
        <v>2145</v>
      </c>
      <c r="S14" s="25" t="s">
        <v>2147</v>
      </c>
      <c r="T14" s="25" t="s">
        <v>2146</v>
      </c>
      <c r="U14" s="25" t="s">
        <v>2146</v>
      </c>
      <c r="V14" s="25" t="s">
        <v>2146</v>
      </c>
      <c r="W14" s="25" t="s">
        <v>2146</v>
      </c>
      <c r="X14" s="25" t="s">
        <v>2145</v>
      </c>
      <c r="Y14" s="25" t="s">
        <v>2146</v>
      </c>
      <c r="Z14" s="25" t="s">
        <v>2145</v>
      </c>
      <c r="AA14" s="25" t="s">
        <v>2145</v>
      </c>
      <c r="AB14" s="25" t="s">
        <v>2145</v>
      </c>
      <c r="AC14" s="25" t="s">
        <v>2146</v>
      </c>
      <c r="AD14" s="25" t="s">
        <v>2147</v>
      </c>
      <c r="AE14" s="25" t="s">
        <v>2146</v>
      </c>
      <c r="AF14" s="25" t="s">
        <v>2146</v>
      </c>
      <c r="AG14" s="25" t="s">
        <v>2147</v>
      </c>
      <c r="AH14" s="25" t="s">
        <v>2148</v>
      </c>
      <c r="AI14" s="25" t="s">
        <v>2147</v>
      </c>
      <c r="AJ14" s="25" t="s">
        <v>2147</v>
      </c>
      <c r="AK14" s="25" t="s">
        <v>2146</v>
      </c>
      <c r="AL14" s="25" t="s">
        <v>2146</v>
      </c>
      <c r="AM14" s="25" t="s">
        <v>2147</v>
      </c>
      <c r="AN14" s="25" t="s">
        <v>2145</v>
      </c>
      <c r="AO14" s="25" t="s">
        <v>2147</v>
      </c>
      <c r="AP14" s="25" t="s">
        <v>2146</v>
      </c>
      <c r="AQ14" s="26" t="s">
        <v>2407</v>
      </c>
      <c r="AR14" s="25" t="s">
        <v>2146</v>
      </c>
      <c r="AS14" s="25" t="s">
        <v>2147</v>
      </c>
      <c r="AT14" s="25" t="s">
        <v>2147</v>
      </c>
      <c r="AU14" s="25" t="s">
        <v>2148</v>
      </c>
      <c r="AV14" s="25" t="s">
        <v>2146</v>
      </c>
      <c r="AW14" s="25" t="s">
        <v>2146</v>
      </c>
      <c r="AX14" s="25" t="s">
        <v>2146</v>
      </c>
      <c r="AY14" s="25" t="s">
        <v>2147</v>
      </c>
      <c r="AZ14" s="25" t="s">
        <v>2147</v>
      </c>
      <c r="BA14" s="25" t="s">
        <v>2147</v>
      </c>
      <c r="BB14" s="25" t="s">
        <v>2148</v>
      </c>
      <c r="BC14" s="25" t="s">
        <v>2148</v>
      </c>
      <c r="BD14" s="25" t="s">
        <v>2148</v>
      </c>
      <c r="BE14" s="25" t="s">
        <v>2146</v>
      </c>
      <c r="BF14" s="25" t="s">
        <v>2147</v>
      </c>
      <c r="BG14" s="25" t="s">
        <v>2148</v>
      </c>
      <c r="BH14" s="25" t="s">
        <v>2146</v>
      </c>
      <c r="BI14" s="25" t="s">
        <v>2147</v>
      </c>
      <c r="BJ14" s="25" t="s">
        <v>2147</v>
      </c>
      <c r="BK14" s="25" t="s">
        <v>2147</v>
      </c>
      <c r="BL14" s="25" t="s">
        <v>2148</v>
      </c>
      <c r="BM14" s="25" t="s">
        <v>2148</v>
      </c>
      <c r="BN14" s="25" t="s">
        <v>2147</v>
      </c>
      <c r="BO14" s="25" t="s">
        <v>2148</v>
      </c>
      <c r="BP14" s="25" t="s">
        <v>2147</v>
      </c>
      <c r="BQ14" s="25" t="s">
        <v>2148</v>
      </c>
      <c r="BR14" s="25" t="s">
        <v>2148</v>
      </c>
      <c r="BS14" s="25" t="s">
        <v>2148</v>
      </c>
      <c r="BT14" s="25" t="s">
        <v>2147</v>
      </c>
      <c r="BU14" s="25" t="s">
        <v>2147</v>
      </c>
      <c r="BV14" s="25" t="s">
        <v>2147</v>
      </c>
      <c r="BW14" s="25" t="s">
        <v>2147</v>
      </c>
      <c r="BX14" s="25" t="s">
        <v>2147</v>
      </c>
      <c r="BY14" s="25" t="s">
        <v>2148</v>
      </c>
      <c r="BZ14" s="25" t="s">
        <v>2147</v>
      </c>
      <c r="CA14" s="25" t="s">
        <v>2147</v>
      </c>
      <c r="CB14" s="25" t="s">
        <v>2147</v>
      </c>
      <c r="CC14" s="25" t="s">
        <v>2146</v>
      </c>
      <c r="CD14" s="25" t="s">
        <v>2148</v>
      </c>
      <c r="CE14" s="25" t="s">
        <v>2146</v>
      </c>
      <c r="CF14" s="25" t="s">
        <v>2147</v>
      </c>
      <c r="CG14" s="25" t="s">
        <v>2147</v>
      </c>
      <c r="CH14" s="25" t="s">
        <v>2148</v>
      </c>
      <c r="CI14" s="25" t="s">
        <v>2147</v>
      </c>
      <c r="CJ14" s="25" t="s">
        <v>2148</v>
      </c>
      <c r="CK14" s="25" t="s">
        <v>2148</v>
      </c>
      <c r="CL14" s="25" t="s">
        <v>2148</v>
      </c>
      <c r="CM14" s="25" t="s">
        <v>2148</v>
      </c>
      <c r="CN14" s="25" t="s">
        <v>2148</v>
      </c>
      <c r="CO14" s="25" t="s">
        <v>2148</v>
      </c>
      <c r="CP14" s="25" t="s">
        <v>2148</v>
      </c>
      <c r="CQ14" s="25" t="s">
        <v>2148</v>
      </c>
      <c r="CR14" s="25" t="s">
        <v>2148</v>
      </c>
    </row>
    <row r="15" spans="2:96" ht="15.75" customHeight="1">
      <c r="B15" s="36"/>
      <c r="C15" s="3" t="s">
        <v>2445</v>
      </c>
      <c r="D15" s="3">
        <v>3</v>
      </c>
      <c r="E15" s="3">
        <v>5</v>
      </c>
      <c r="F15" s="3">
        <v>6</v>
      </c>
      <c r="G15" s="3">
        <v>8</v>
      </c>
      <c r="H15" s="3">
        <v>9</v>
      </c>
      <c r="I15" s="3">
        <v>10</v>
      </c>
      <c r="J15" s="3">
        <v>11</v>
      </c>
      <c r="K15" s="3">
        <v>12</v>
      </c>
      <c r="L15" s="3">
        <v>13</v>
      </c>
      <c r="M15" s="3">
        <v>14</v>
      </c>
      <c r="N15" s="3">
        <v>15</v>
      </c>
      <c r="O15" s="3">
        <v>16</v>
      </c>
      <c r="P15" s="3">
        <v>17</v>
      </c>
      <c r="Q15" s="3">
        <v>18</v>
      </c>
      <c r="R15" s="3">
        <v>19</v>
      </c>
      <c r="S15" s="3">
        <v>20</v>
      </c>
      <c r="T15" s="3">
        <v>21</v>
      </c>
      <c r="U15" s="3">
        <v>22</v>
      </c>
      <c r="V15" s="3">
        <v>23</v>
      </c>
      <c r="W15" s="3">
        <v>24</v>
      </c>
      <c r="X15" s="3">
        <v>25</v>
      </c>
      <c r="Y15" s="3">
        <v>26</v>
      </c>
      <c r="Z15" s="3">
        <v>27</v>
      </c>
      <c r="AA15" s="3">
        <v>28</v>
      </c>
      <c r="AB15" s="3">
        <v>29</v>
      </c>
      <c r="AC15" s="3">
        <v>30</v>
      </c>
      <c r="AD15" s="3">
        <v>31</v>
      </c>
      <c r="AE15" s="3">
        <v>32</v>
      </c>
      <c r="AF15" s="3">
        <v>33</v>
      </c>
      <c r="AG15" s="3">
        <v>34</v>
      </c>
      <c r="AH15" s="3">
        <v>35</v>
      </c>
      <c r="AI15" s="3">
        <v>36</v>
      </c>
      <c r="AJ15" s="3">
        <v>37</v>
      </c>
      <c r="AK15" s="3">
        <v>38</v>
      </c>
      <c r="AL15" s="3">
        <v>39</v>
      </c>
      <c r="AM15" s="3">
        <v>40</v>
      </c>
      <c r="AN15" s="3">
        <v>41</v>
      </c>
      <c r="AO15" s="3">
        <v>42</v>
      </c>
      <c r="AP15" s="3">
        <v>43</v>
      </c>
      <c r="AQ15" s="3">
        <v>44</v>
      </c>
      <c r="AR15" s="3">
        <v>45</v>
      </c>
      <c r="AS15" s="3">
        <v>46</v>
      </c>
      <c r="AT15" s="3">
        <v>47</v>
      </c>
      <c r="AU15" s="3">
        <v>48</v>
      </c>
      <c r="AV15" s="3">
        <v>49</v>
      </c>
      <c r="AW15" s="3">
        <v>50</v>
      </c>
      <c r="AX15" s="3">
        <v>51</v>
      </c>
      <c r="AY15" s="3">
        <v>52</v>
      </c>
      <c r="AZ15" s="3">
        <v>53</v>
      </c>
      <c r="BA15" s="3">
        <v>54</v>
      </c>
      <c r="BB15" s="3">
        <v>55</v>
      </c>
      <c r="BC15" s="3">
        <v>56</v>
      </c>
      <c r="BD15" s="3">
        <v>57</v>
      </c>
      <c r="BE15" s="3">
        <v>58</v>
      </c>
      <c r="BF15" s="3">
        <v>59</v>
      </c>
      <c r="BG15" s="3">
        <v>60</v>
      </c>
      <c r="BH15" s="3">
        <v>61</v>
      </c>
      <c r="BI15" s="3">
        <v>62</v>
      </c>
      <c r="BJ15" s="3">
        <v>63</v>
      </c>
      <c r="BK15" s="3">
        <v>64</v>
      </c>
      <c r="BL15" s="3">
        <v>65</v>
      </c>
      <c r="BM15" s="3">
        <v>66</v>
      </c>
      <c r="BN15" s="3">
        <v>67</v>
      </c>
      <c r="BO15" s="3">
        <v>68</v>
      </c>
      <c r="BP15" s="3">
        <v>69</v>
      </c>
      <c r="BQ15" s="3">
        <v>70</v>
      </c>
      <c r="BR15" s="3">
        <v>71</v>
      </c>
      <c r="BS15" s="3">
        <v>72</v>
      </c>
      <c r="BT15" s="3">
        <v>73</v>
      </c>
      <c r="BU15" s="3">
        <v>74</v>
      </c>
      <c r="BV15" s="3">
        <v>75</v>
      </c>
      <c r="BW15" s="3">
        <v>76</v>
      </c>
      <c r="BX15" s="3">
        <v>77</v>
      </c>
      <c r="BY15" s="3">
        <v>78</v>
      </c>
      <c r="BZ15" s="3">
        <v>79</v>
      </c>
      <c r="CA15" s="3">
        <v>80</v>
      </c>
      <c r="CB15" s="3">
        <v>81</v>
      </c>
      <c r="CC15" s="3">
        <v>82</v>
      </c>
      <c r="CD15" s="3">
        <v>83</v>
      </c>
      <c r="CE15" s="3">
        <v>84</v>
      </c>
      <c r="CF15" s="3">
        <v>85</v>
      </c>
      <c r="CG15" s="3">
        <v>86</v>
      </c>
      <c r="CH15" s="3">
        <v>87</v>
      </c>
      <c r="CI15" s="3">
        <v>88</v>
      </c>
      <c r="CJ15" s="3">
        <v>89</v>
      </c>
      <c r="CK15" s="3">
        <v>90</v>
      </c>
      <c r="CL15" s="3">
        <v>91</v>
      </c>
      <c r="CM15" s="3">
        <v>92</v>
      </c>
      <c r="CN15" s="3">
        <v>93</v>
      </c>
      <c r="CO15" s="3">
        <v>94</v>
      </c>
      <c r="CP15" s="3">
        <v>95</v>
      </c>
      <c r="CQ15" s="3">
        <v>96</v>
      </c>
      <c r="CR15" s="3">
        <v>97</v>
      </c>
    </row>
    <row r="16" spans="2:96" ht="15.75" customHeight="1">
      <c r="B16" s="38" t="s">
        <v>922</v>
      </c>
      <c r="C16" s="1" t="s">
        <v>3367</v>
      </c>
      <c r="D16" s="5">
        <f aca="true" t="shared" si="6" ref="D16:AE16">12267.7*(100+D17)/100</f>
        <v>14514.713939012841</v>
      </c>
      <c r="E16" s="5">
        <f t="shared" si="6"/>
        <v>12667.066422627135</v>
      </c>
      <c r="F16" s="5">
        <f t="shared" si="6"/>
        <v>13846.939324890669</v>
      </c>
      <c r="G16" s="5">
        <f t="shared" si="6"/>
        <v>13712.213172078873</v>
      </c>
      <c r="H16" s="5">
        <f t="shared" si="6"/>
        <v>12267.7</v>
      </c>
      <c r="I16" s="5">
        <f t="shared" si="6"/>
        <v>11880.978044100195</v>
      </c>
      <c r="J16" s="5">
        <f t="shared" si="6"/>
        <v>11265.607537776052</v>
      </c>
      <c r="K16" s="5">
        <f t="shared" si="6"/>
        <v>13176.983855590846</v>
      </c>
      <c r="L16" s="5">
        <f t="shared" si="6"/>
        <v>11839.790472980565</v>
      </c>
      <c r="M16" s="5">
        <f t="shared" si="6"/>
        <v>14767.207421275605</v>
      </c>
      <c r="N16" s="5">
        <f t="shared" si="6"/>
        <v>13874.033198305282</v>
      </c>
      <c r="O16" s="5">
        <f t="shared" si="6"/>
        <v>11312.426314861865</v>
      </c>
      <c r="P16" s="5">
        <f t="shared" si="6"/>
        <v>11865.83763261066</v>
      </c>
      <c r="Q16" s="5">
        <f t="shared" si="6"/>
        <v>13003.16686441401</v>
      </c>
      <c r="R16" s="5">
        <f t="shared" si="6"/>
        <v>13106.769902521302</v>
      </c>
      <c r="S16" s="5">
        <f t="shared" si="6"/>
        <v>12111.049105879421</v>
      </c>
      <c r="T16" s="5">
        <f t="shared" si="6"/>
        <v>12956.866721696244</v>
      </c>
      <c r="U16" s="5">
        <f t="shared" si="6"/>
        <v>11702.958690958112</v>
      </c>
      <c r="V16" s="5">
        <f t="shared" si="6"/>
        <v>11616.76371369055</v>
      </c>
      <c r="W16" s="5">
        <f t="shared" si="6"/>
        <v>12233.499649934389</v>
      </c>
      <c r="X16" s="5">
        <f t="shared" si="6"/>
        <v>12884.254345638754</v>
      </c>
      <c r="Y16" s="5">
        <f t="shared" si="6"/>
        <v>11588.31058836014</v>
      </c>
      <c r="Z16" s="5">
        <f t="shared" si="6"/>
        <v>12770.33355685828</v>
      </c>
      <c r="AA16" s="5">
        <f t="shared" si="6"/>
        <v>9105.589685617628</v>
      </c>
      <c r="AB16" s="5">
        <f t="shared" si="6"/>
        <v>6602.508624122322</v>
      </c>
      <c r="AC16" s="5">
        <f t="shared" si="6"/>
        <v>12968.033647533723</v>
      </c>
      <c r="AD16" s="5">
        <f t="shared" si="6"/>
        <v>11957.684917870718</v>
      </c>
      <c r="AE16" s="5">
        <f t="shared" si="6"/>
        <v>11614.59405970762</v>
      </c>
      <c r="AF16" s="5">
        <f aca="true" t="shared" si="7" ref="AF16:BK16">12267.7*(100+AF17)/100</f>
        <v>13184.617784166063</v>
      </c>
      <c r="AG16" s="5">
        <f t="shared" si="7"/>
        <v>12233.78558686631</v>
      </c>
      <c r="AH16" s="5">
        <f t="shared" si="7"/>
        <v>10521.681962733233</v>
      </c>
      <c r="AI16" s="5">
        <f t="shared" si="7"/>
        <v>10961.23409887428</v>
      </c>
      <c r="AJ16" s="5">
        <f t="shared" si="7"/>
        <v>10415.411851676521</v>
      </c>
      <c r="AK16" s="5">
        <f t="shared" si="7"/>
        <v>13315.53897911282</v>
      </c>
      <c r="AL16" s="5">
        <f t="shared" si="7"/>
        <v>11453.40421766601</v>
      </c>
      <c r="AM16" s="5">
        <f t="shared" si="7"/>
        <v>9935.920888535864</v>
      </c>
      <c r="AN16" s="5">
        <f t="shared" si="7"/>
        <v>13252.671025217413</v>
      </c>
      <c r="AO16" s="5">
        <f t="shared" si="7"/>
        <v>10877.583826584301</v>
      </c>
      <c r="AP16" s="5">
        <f t="shared" si="7"/>
        <v>13289.708433697651</v>
      </c>
      <c r="AQ16" s="5">
        <f t="shared" si="7"/>
        <v>12262.043177514088</v>
      </c>
      <c r="AR16" s="5">
        <f t="shared" si="7"/>
        <v>12437.399957938302</v>
      </c>
      <c r="AS16" s="5">
        <f t="shared" si="7"/>
        <v>10813.710425794856</v>
      </c>
      <c r="AT16" s="5">
        <f t="shared" si="7"/>
        <v>11684.577192254648</v>
      </c>
      <c r="AU16" s="5">
        <f t="shared" si="7"/>
        <v>11428.52657800901</v>
      </c>
      <c r="AV16" s="5">
        <f t="shared" si="7"/>
        <v>13121.572041618787</v>
      </c>
      <c r="AW16" s="5">
        <f t="shared" si="7"/>
        <v>11448.812056642835</v>
      </c>
      <c r="AX16" s="5">
        <f t="shared" si="7"/>
        <v>11337.89242729843</v>
      </c>
      <c r="AY16" s="5">
        <f t="shared" si="7"/>
        <v>8946.299968045723</v>
      </c>
      <c r="AZ16" s="5">
        <f t="shared" si="7"/>
        <v>10607.147463104056</v>
      </c>
      <c r="BA16" s="5">
        <f t="shared" si="7"/>
        <v>10228.235829549356</v>
      </c>
      <c r="BB16" s="5">
        <f t="shared" si="7"/>
        <v>11158.899904239785</v>
      </c>
      <c r="BC16" s="5">
        <f t="shared" si="7"/>
        <v>11537.70105088889</v>
      </c>
      <c r="BD16" s="5">
        <f t="shared" si="7"/>
        <v>11661.032687820667</v>
      </c>
      <c r="BE16" s="5">
        <f t="shared" si="7"/>
        <v>11286.231485678558</v>
      </c>
      <c r="BF16" s="5">
        <f t="shared" si="7"/>
        <v>5626.958715129282</v>
      </c>
      <c r="BG16" s="5">
        <f t="shared" si="7"/>
        <v>11863.57364584587</v>
      </c>
      <c r="BH16" s="5">
        <f t="shared" si="7"/>
        <v>12339.490391426281</v>
      </c>
      <c r="BI16" s="5">
        <f t="shared" si="7"/>
        <v>11396.60809742497</v>
      </c>
      <c r="BJ16" s="5">
        <f t="shared" si="7"/>
        <v>8777.85631171387</v>
      </c>
      <c r="BK16" s="5">
        <f t="shared" si="7"/>
        <v>10229.222825219797</v>
      </c>
      <c r="BL16" s="5">
        <f aca="true" t="shared" si="8" ref="BL16:CQ16">12267.7*(100+BL17)/100</f>
        <v>11993.920673502875</v>
      </c>
      <c r="BM16" s="5">
        <f t="shared" si="8"/>
        <v>11891.7200536421</v>
      </c>
      <c r="BN16" s="5">
        <f t="shared" si="8"/>
        <v>10542.883945624088</v>
      </c>
      <c r="BO16" s="5">
        <f t="shared" si="8"/>
        <v>10736.62706728065</v>
      </c>
      <c r="BP16" s="5">
        <f t="shared" si="8"/>
        <v>11451.68527595718</v>
      </c>
      <c r="BQ16" s="5">
        <f t="shared" si="8"/>
        <v>9312.414309859394</v>
      </c>
      <c r="BR16" s="5">
        <f t="shared" si="8"/>
        <v>11444.335180036765</v>
      </c>
      <c r="BS16" s="5">
        <f t="shared" si="8"/>
        <v>9143.704752275024</v>
      </c>
      <c r="BT16" s="5">
        <f t="shared" si="8"/>
        <v>12541.535488053492</v>
      </c>
      <c r="BU16" s="5">
        <f t="shared" si="8"/>
        <v>9116.03704120932</v>
      </c>
      <c r="BV16" s="5">
        <f t="shared" si="8"/>
        <v>10150.215505268296</v>
      </c>
      <c r="BW16" s="5">
        <f t="shared" si="8"/>
        <v>13663.147325024078</v>
      </c>
      <c r="BX16" s="5">
        <f t="shared" si="8"/>
        <v>8743.556190945252</v>
      </c>
      <c r="BY16" s="5">
        <f t="shared" si="8"/>
        <v>9208.639025784923</v>
      </c>
      <c r="BZ16" s="5">
        <f t="shared" si="8"/>
        <v>9411.518645013677</v>
      </c>
      <c r="CA16" s="5">
        <f t="shared" si="8"/>
        <v>7316.5606164589435</v>
      </c>
      <c r="CB16" s="5">
        <f t="shared" si="8"/>
        <v>9555.254872941056</v>
      </c>
      <c r="CC16" s="5">
        <f t="shared" si="8"/>
        <v>7661.915811196655</v>
      </c>
      <c r="CD16" s="5">
        <f t="shared" si="8"/>
        <v>11285.856106501456</v>
      </c>
      <c r="CE16" s="5">
        <f t="shared" si="8"/>
        <v>12659.019106802758</v>
      </c>
      <c r="CF16" s="5">
        <f t="shared" si="8"/>
        <v>9948.52384117902</v>
      </c>
      <c r="CG16" s="5">
        <f t="shared" si="8"/>
        <v>9502.518448515366</v>
      </c>
      <c r="CH16" s="5">
        <f t="shared" si="8"/>
        <v>12037.350891366501</v>
      </c>
      <c r="CI16" s="5">
        <f t="shared" si="8"/>
        <v>8351.713537203137</v>
      </c>
      <c r="CJ16" s="5">
        <f t="shared" si="8"/>
        <v>9363.707759999172</v>
      </c>
      <c r="CK16" s="5">
        <f t="shared" si="8"/>
        <v>11726.602446576071</v>
      </c>
      <c r="CL16" s="5">
        <f t="shared" si="8"/>
        <v>10041.3378942081</v>
      </c>
      <c r="CM16" s="5">
        <f t="shared" si="8"/>
        <v>8313.434954669983</v>
      </c>
      <c r="CN16" s="5">
        <f t="shared" si="8"/>
        <v>11730.446507437118</v>
      </c>
      <c r="CO16" s="5">
        <f t="shared" si="8"/>
        <v>11185.772307291109</v>
      </c>
      <c r="CP16" s="5">
        <f t="shared" si="8"/>
        <v>10581.465363240974</v>
      </c>
      <c r="CQ16" s="5">
        <f t="shared" si="8"/>
        <v>11172.28237211581</v>
      </c>
      <c r="CR16" s="5">
        <f>12267.7*(100+CR17)/100</f>
        <v>11805.64004147029</v>
      </c>
    </row>
    <row r="17" spans="2:96" ht="15.75" customHeight="1">
      <c r="B17" s="38"/>
      <c r="C17" s="1" t="s">
        <v>3368</v>
      </c>
      <c r="D17" s="5">
        <v>18.31650544937389</v>
      </c>
      <c r="E17" s="5">
        <v>3.2554302976689486</v>
      </c>
      <c r="F17" s="5">
        <v>12.873149203931188</v>
      </c>
      <c r="G17" s="5">
        <v>11.774930688546936</v>
      </c>
      <c r="H17" s="5">
        <v>0</v>
      </c>
      <c r="I17" s="5">
        <v>-3.1523590884991237</v>
      </c>
      <c r="J17" s="5">
        <v>-8.168543917963012</v>
      </c>
      <c r="K17" s="5">
        <v>7.412015745338119</v>
      </c>
      <c r="L17" s="5">
        <v>-3.488099048879878</v>
      </c>
      <c r="M17" s="5">
        <v>20.37470284793079</v>
      </c>
      <c r="N17" s="5">
        <v>13.094004567321349</v>
      </c>
      <c r="O17" s="5">
        <v>-7.786901254009592</v>
      </c>
      <c r="P17" s="5">
        <v>-3.275775959546945</v>
      </c>
      <c r="Q17" s="5">
        <v>5.995148759865421</v>
      </c>
      <c r="R17" s="5">
        <v>6.839667602902755</v>
      </c>
      <c r="S17" s="5">
        <v>-1.2769377643778168</v>
      </c>
      <c r="T17" s="5">
        <v>5.6177337373447545</v>
      </c>
      <c r="U17" s="5">
        <v>-4.603481573904567</v>
      </c>
      <c r="V17" s="5">
        <v>-5.306098831153772</v>
      </c>
      <c r="W17" s="5">
        <v>-0.27878371712392047</v>
      </c>
      <c r="X17" s="5">
        <v>5.025834880529789</v>
      </c>
      <c r="Y17" s="5">
        <v>-5.538034119189916</v>
      </c>
      <c r="Z17" s="5">
        <v>4.09721102454641</v>
      </c>
      <c r="AA17" s="5">
        <v>-25.77590187551353</v>
      </c>
      <c r="AB17" s="5">
        <v>-46.17973520609143</v>
      </c>
      <c r="AC17" s="5">
        <v>5.708760790806111</v>
      </c>
      <c r="AD17" s="5">
        <v>-2.5270839858268834</v>
      </c>
      <c r="AE17" s="5">
        <v>-5.323784737908321</v>
      </c>
      <c r="AF17" s="5">
        <v>7.474243616701282</v>
      </c>
      <c r="AG17" s="5">
        <v>-0.2764529058722487</v>
      </c>
      <c r="AH17" s="5">
        <v>-14.232643749576257</v>
      </c>
      <c r="AI17" s="5">
        <v>-10.649640121014714</v>
      </c>
      <c r="AJ17" s="5">
        <v>-15.098903203725877</v>
      </c>
      <c r="AK17" s="5">
        <v>8.54144606660434</v>
      </c>
      <c r="AL17" s="5">
        <v>-6.637721678342235</v>
      </c>
      <c r="AM17" s="5">
        <v>-19.007467670909286</v>
      </c>
      <c r="AN17" s="5">
        <v>8.028978742693504</v>
      </c>
      <c r="AO17" s="5">
        <v>-11.331514248112518</v>
      </c>
      <c r="AP17" s="5">
        <v>8.330888705280138</v>
      </c>
      <c r="AQ17" s="5">
        <v>-0.046111516306346356</v>
      </c>
      <c r="AR17" s="5">
        <v>1.3833070415668836</v>
      </c>
      <c r="AS17" s="5">
        <v>-11.852177459549429</v>
      </c>
      <c r="AT17" s="5">
        <v>-4.7533181260167146</v>
      </c>
      <c r="AU17" s="5">
        <v>-6.840511440538899</v>
      </c>
      <c r="AV17" s="5">
        <v>6.960327050863535</v>
      </c>
      <c r="AW17" s="5">
        <v>-6.675154620321367</v>
      </c>
      <c r="AX17" s="5">
        <v>-7.579314563459915</v>
      </c>
      <c r="AY17" s="5">
        <v>-27.074349975580404</v>
      </c>
      <c r="AZ17" s="5">
        <v>-13.535972813941843</v>
      </c>
      <c r="BA17" s="5">
        <v>-16.624666159513556</v>
      </c>
      <c r="BB17" s="5">
        <v>-9.03836983102143</v>
      </c>
      <c r="BC17" s="5">
        <v>-5.950577118050737</v>
      </c>
      <c r="BD17" s="5">
        <v>-4.9452408534552905</v>
      </c>
      <c r="BE17" s="5">
        <v>-8.000428069821098</v>
      </c>
      <c r="BF17" s="5">
        <v>-54.13191784010628</v>
      </c>
      <c r="BG17" s="5">
        <v>-3.2942308187690506</v>
      </c>
      <c r="BH17" s="5">
        <v>0.5851984595831361</v>
      </c>
      <c r="BI17" s="5">
        <v>-7.100694527703089</v>
      </c>
      <c r="BJ17" s="5">
        <v>-28.447416290634198</v>
      </c>
      <c r="BK17" s="5">
        <v>-16.61662067690117</v>
      </c>
      <c r="BL17" s="5">
        <v>-2.2317086862013724</v>
      </c>
      <c r="BM17" s="5">
        <v>-3.0647957347986865</v>
      </c>
      <c r="BN17" s="5">
        <v>-14.059816056603225</v>
      </c>
      <c r="BO17" s="5">
        <v>-12.480521472805417</v>
      </c>
      <c r="BP17" s="5">
        <v>-6.651733609746091</v>
      </c>
      <c r="BQ17" s="5">
        <v>-24.089973590327496</v>
      </c>
      <c r="BR17" s="5">
        <v>-6.711647822845645</v>
      </c>
      <c r="BS17" s="5">
        <v>-25.465207396047973</v>
      </c>
      <c r="BT17" s="5">
        <v>2.232166486411402</v>
      </c>
      <c r="BU17" s="5">
        <v>-25.690740389728163</v>
      </c>
      <c r="BV17" s="5">
        <v>-17.2606478372613</v>
      </c>
      <c r="BW17" s="5">
        <v>11.374971062416561</v>
      </c>
      <c r="BX17" s="5">
        <v>-28.727013287370482</v>
      </c>
      <c r="BY17" s="5">
        <v>-24.93589649416824</v>
      </c>
      <c r="BZ17" s="5">
        <v>-23.282125867002968</v>
      </c>
      <c r="CA17" s="5">
        <v>-40.359149502686385</v>
      </c>
      <c r="CB17" s="5">
        <v>-22.110461839292974</v>
      </c>
      <c r="CC17" s="5">
        <v>-37.54399103991249</v>
      </c>
      <c r="CD17" s="5">
        <v>-8.003487968392974</v>
      </c>
      <c r="CE17" s="5">
        <v>3.1898327054195708</v>
      </c>
      <c r="CF17" s="5">
        <v>-18.904734863266793</v>
      </c>
      <c r="CG17" s="5">
        <v>-22.540342130021408</v>
      </c>
      <c r="CH17" s="5">
        <v>-1.8776878195057023</v>
      </c>
      <c r="CI17" s="5">
        <v>-31.92111367898517</v>
      </c>
      <c r="CJ17" s="5">
        <v>-23.671855686076682</v>
      </c>
      <c r="CK17" s="5">
        <v>-4.410749801706359</v>
      </c>
      <c r="CL17" s="5">
        <v>-18.148162294414604</v>
      </c>
      <c r="CM17" s="5">
        <v>-32.233141056025325</v>
      </c>
      <c r="CN17" s="5">
        <v>-4.379414988652175</v>
      </c>
      <c r="CO17" s="5">
        <v>-8.819319780471425</v>
      </c>
      <c r="CP17" s="5">
        <v>-13.745320123242566</v>
      </c>
      <c r="CQ17" s="5">
        <v>-8.929282814905747</v>
      </c>
      <c r="CR17" s="5">
        <v>-3.766475855536988</v>
      </c>
    </row>
    <row r="18" spans="2:96" ht="15.75" customHeight="1">
      <c r="B18" s="38"/>
      <c r="C18" s="1" t="s">
        <v>3366</v>
      </c>
      <c r="D18" s="1">
        <v>2</v>
      </c>
      <c r="E18" s="1">
        <v>21</v>
      </c>
      <c r="F18" s="1">
        <v>4</v>
      </c>
      <c r="G18" s="1">
        <v>6</v>
      </c>
      <c r="H18" s="1">
        <v>27</v>
      </c>
      <c r="I18" s="1">
        <v>37</v>
      </c>
      <c r="J18" s="1">
        <v>61</v>
      </c>
      <c r="K18" s="1">
        <v>12</v>
      </c>
      <c r="L18" s="1">
        <v>40</v>
      </c>
      <c r="M18" s="1">
        <v>1</v>
      </c>
      <c r="N18" s="1">
        <v>3</v>
      </c>
      <c r="O18" s="1">
        <v>58</v>
      </c>
      <c r="P18" s="1">
        <v>38</v>
      </c>
      <c r="Q18" s="1">
        <v>16</v>
      </c>
      <c r="R18" s="1">
        <v>14</v>
      </c>
      <c r="S18" s="1">
        <v>31</v>
      </c>
      <c r="T18" s="1">
        <v>18</v>
      </c>
      <c r="U18" s="1">
        <v>44</v>
      </c>
      <c r="V18" s="1">
        <v>47</v>
      </c>
      <c r="W18" s="1">
        <v>30</v>
      </c>
      <c r="X18" s="1">
        <v>19</v>
      </c>
      <c r="Y18" s="1">
        <v>49</v>
      </c>
      <c r="Z18" s="1">
        <v>20</v>
      </c>
      <c r="AA18" s="1">
        <v>88</v>
      </c>
      <c r="AB18" s="1">
        <v>96</v>
      </c>
      <c r="AC18" s="1">
        <v>17</v>
      </c>
      <c r="AD18" s="1">
        <v>35</v>
      </c>
      <c r="AE18" s="1">
        <v>48</v>
      </c>
      <c r="AF18" s="1">
        <v>11</v>
      </c>
      <c r="AG18" s="1">
        <v>29</v>
      </c>
      <c r="AH18" s="1">
        <v>72</v>
      </c>
      <c r="AI18" s="1">
        <v>65</v>
      </c>
      <c r="AJ18" s="1">
        <v>73</v>
      </c>
      <c r="AK18" s="1">
        <v>8</v>
      </c>
      <c r="AL18" s="1">
        <v>51</v>
      </c>
      <c r="AM18" s="1">
        <v>79</v>
      </c>
      <c r="AN18" s="1">
        <v>10</v>
      </c>
      <c r="AO18" s="1">
        <v>66</v>
      </c>
      <c r="AP18" s="1">
        <v>9</v>
      </c>
      <c r="AQ18" s="1">
        <v>28</v>
      </c>
      <c r="AR18" s="1">
        <v>25</v>
      </c>
      <c r="AS18" s="1">
        <v>67</v>
      </c>
      <c r="AT18" s="1">
        <v>45</v>
      </c>
      <c r="AU18" s="1">
        <v>55</v>
      </c>
      <c r="AV18" s="1">
        <v>13</v>
      </c>
      <c r="AW18" s="1">
        <v>53</v>
      </c>
      <c r="AX18" s="1">
        <v>57</v>
      </c>
      <c r="AY18" s="1">
        <v>89</v>
      </c>
      <c r="AZ18" s="1">
        <v>69</v>
      </c>
      <c r="BA18" s="1">
        <v>75</v>
      </c>
      <c r="BB18" s="1">
        <v>64</v>
      </c>
      <c r="BC18" s="1">
        <v>50</v>
      </c>
      <c r="BD18" s="1">
        <v>46</v>
      </c>
      <c r="BE18" s="1">
        <v>59</v>
      </c>
      <c r="BF18" s="1">
        <v>97</v>
      </c>
      <c r="BG18" s="1">
        <v>39</v>
      </c>
      <c r="BH18" s="1">
        <v>26</v>
      </c>
      <c r="BI18" s="1">
        <v>56</v>
      </c>
      <c r="BJ18" s="1">
        <v>90</v>
      </c>
      <c r="BK18" s="1">
        <v>74</v>
      </c>
      <c r="BL18" s="1">
        <v>33</v>
      </c>
      <c r="BM18" s="1">
        <v>36</v>
      </c>
      <c r="BN18" s="1">
        <v>71</v>
      </c>
      <c r="BO18" s="1">
        <v>68</v>
      </c>
      <c r="BP18" s="1">
        <v>52</v>
      </c>
      <c r="BQ18" s="1">
        <v>84</v>
      </c>
      <c r="BR18" s="1">
        <v>54</v>
      </c>
      <c r="BS18" s="1">
        <v>86</v>
      </c>
      <c r="BT18" s="1">
        <v>23</v>
      </c>
      <c r="BU18" s="1">
        <v>87</v>
      </c>
      <c r="BV18" s="1">
        <v>76</v>
      </c>
      <c r="BW18" s="1">
        <v>7</v>
      </c>
      <c r="BX18" s="1">
        <v>91</v>
      </c>
      <c r="BY18" s="1">
        <v>85</v>
      </c>
      <c r="BZ18" s="1">
        <v>82</v>
      </c>
      <c r="CA18" s="1">
        <v>95</v>
      </c>
      <c r="CB18" s="1">
        <v>80</v>
      </c>
      <c r="CC18" s="1">
        <v>94</v>
      </c>
      <c r="CD18" s="1">
        <v>60</v>
      </c>
      <c r="CE18" s="1">
        <v>22</v>
      </c>
      <c r="CF18" s="1">
        <v>78</v>
      </c>
      <c r="CG18" s="1">
        <v>81</v>
      </c>
      <c r="CH18" s="1">
        <v>32</v>
      </c>
      <c r="CI18" s="1">
        <v>92</v>
      </c>
      <c r="CJ18" s="1">
        <v>83</v>
      </c>
      <c r="CK18" s="1">
        <v>43</v>
      </c>
      <c r="CL18" s="1">
        <v>77</v>
      </c>
      <c r="CM18" s="1">
        <v>93</v>
      </c>
      <c r="CN18" s="1">
        <v>42</v>
      </c>
      <c r="CO18" s="1">
        <v>62</v>
      </c>
      <c r="CP18" s="1">
        <v>70</v>
      </c>
      <c r="CQ18" s="1">
        <v>63</v>
      </c>
      <c r="CR18" s="1">
        <v>41</v>
      </c>
    </row>
    <row r="19" spans="2:97" ht="15.75" customHeight="1">
      <c r="B19" s="38" t="s">
        <v>923</v>
      </c>
      <c r="C19" s="1" t="s">
        <v>3367</v>
      </c>
      <c r="D19" s="5">
        <f aca="true" t="shared" si="9" ref="D19:AE19">11465.5*(100+D20)/100</f>
        <v>11827.307129017292</v>
      </c>
      <c r="E19" s="5">
        <f t="shared" si="9"/>
        <v>10505.479952769647</v>
      </c>
      <c r="F19" s="5">
        <f t="shared" si="9"/>
        <v>10288.489523332823</v>
      </c>
      <c r="G19" s="5">
        <f t="shared" si="9"/>
        <v>8836.951613552661</v>
      </c>
      <c r="H19" s="5">
        <f t="shared" si="9"/>
        <v>11465.5</v>
      </c>
      <c r="I19" s="5">
        <f t="shared" si="9"/>
        <v>10564.21289246241</v>
      </c>
      <c r="J19" s="5">
        <f t="shared" si="9"/>
        <v>11709.980910162893</v>
      </c>
      <c r="K19" s="5">
        <f t="shared" si="9"/>
        <v>12325.011137535956</v>
      </c>
      <c r="L19" s="5">
        <f t="shared" si="9"/>
        <v>11774.968200855114</v>
      </c>
      <c r="M19" s="5">
        <f t="shared" si="9"/>
        <v>12286.73113704429</v>
      </c>
      <c r="N19" s="5">
        <f t="shared" si="9"/>
        <v>10086.972329708808</v>
      </c>
      <c r="O19" s="5">
        <f t="shared" si="9"/>
        <v>10033.315664869478</v>
      </c>
      <c r="P19" s="5">
        <f t="shared" si="9"/>
        <v>9792.372487567098</v>
      </c>
      <c r="Q19" s="5">
        <f t="shared" si="9"/>
        <v>10694.766185047423</v>
      </c>
      <c r="R19" s="5">
        <f t="shared" si="9"/>
        <v>10127.183954442866</v>
      </c>
      <c r="S19" s="5">
        <f t="shared" si="9"/>
        <v>9917.892474602968</v>
      </c>
      <c r="T19" s="5">
        <f t="shared" si="9"/>
        <v>10073.615382333117</v>
      </c>
      <c r="U19" s="5">
        <f t="shared" si="9"/>
        <v>9195.600286433171</v>
      </c>
      <c r="V19" s="5">
        <f t="shared" si="9"/>
        <v>11873.442734571301</v>
      </c>
      <c r="W19" s="5">
        <f t="shared" si="9"/>
        <v>8464.950969443005</v>
      </c>
      <c r="X19" s="5">
        <f t="shared" si="9"/>
        <v>12735.536330952567</v>
      </c>
      <c r="Y19" s="5">
        <f t="shared" si="9"/>
        <v>11140.129641084808</v>
      </c>
      <c r="Z19" s="5">
        <f t="shared" si="9"/>
        <v>8063.684431745505</v>
      </c>
      <c r="AA19" s="5">
        <f t="shared" si="9"/>
        <v>12100.323291881923</v>
      </c>
      <c r="AB19" s="5">
        <f t="shared" si="9"/>
        <v>10565.712024924147</v>
      </c>
      <c r="AC19" s="5">
        <f t="shared" si="9"/>
        <v>11402.893512551445</v>
      </c>
      <c r="AD19" s="5">
        <f t="shared" si="9"/>
        <v>11139.120821980474</v>
      </c>
      <c r="AE19" s="5">
        <f t="shared" si="9"/>
        <v>7767.207502837992</v>
      </c>
      <c r="AF19" s="5">
        <f aca="true" t="shared" si="10" ref="AF19:BK19">11465.5*(100+AF20)/100</f>
        <v>10549.13408445147</v>
      </c>
      <c r="AG19" s="5">
        <f t="shared" si="10"/>
        <v>8515.209609369782</v>
      </c>
      <c r="AH19" s="5">
        <f t="shared" si="10"/>
        <v>10881.2569912214</v>
      </c>
      <c r="AI19" s="5">
        <f t="shared" si="10"/>
        <v>10680.133255767994</v>
      </c>
      <c r="AJ19" s="5">
        <f t="shared" si="10"/>
        <v>10821.04031250505</v>
      </c>
      <c r="AK19" s="5">
        <f t="shared" si="10"/>
        <v>9382.82881923564</v>
      </c>
      <c r="AL19" s="5">
        <f t="shared" si="10"/>
        <v>7378.036439093357</v>
      </c>
      <c r="AM19" s="5">
        <f t="shared" si="10"/>
        <v>9495.830703571364</v>
      </c>
      <c r="AN19" s="5">
        <f t="shared" si="10"/>
        <v>11588.79357614749</v>
      </c>
      <c r="AO19" s="5">
        <f t="shared" si="10"/>
        <v>9071.712552552273</v>
      </c>
      <c r="AP19" s="5">
        <f t="shared" si="10"/>
        <v>7845.236280851578</v>
      </c>
      <c r="AQ19" s="5">
        <f t="shared" si="10"/>
        <v>7542.160346717775</v>
      </c>
      <c r="AR19" s="5">
        <f t="shared" si="10"/>
        <v>10240.853661104544</v>
      </c>
      <c r="AS19" s="5">
        <f t="shared" si="10"/>
        <v>10547.798278539625</v>
      </c>
      <c r="AT19" s="5">
        <f t="shared" si="10"/>
        <v>9928.899258971396</v>
      </c>
      <c r="AU19" s="5">
        <f t="shared" si="10"/>
        <v>10999.631289465577</v>
      </c>
      <c r="AV19" s="5">
        <f t="shared" si="10"/>
        <v>7874.785880421399</v>
      </c>
      <c r="AW19" s="5">
        <f t="shared" si="10"/>
        <v>7630.606473276548</v>
      </c>
      <c r="AX19" s="5">
        <f t="shared" si="10"/>
        <v>11759.67349698441</v>
      </c>
      <c r="AY19" s="5">
        <f t="shared" si="10"/>
        <v>8568.338971025345</v>
      </c>
      <c r="AZ19" s="5">
        <f t="shared" si="10"/>
        <v>9388.801821192053</v>
      </c>
      <c r="BA19" s="5">
        <f t="shared" si="10"/>
        <v>10477.92832188893</v>
      </c>
      <c r="BB19" s="5">
        <f t="shared" si="10"/>
        <v>8980.013866306912</v>
      </c>
      <c r="BC19" s="5">
        <f t="shared" si="10"/>
        <v>11138.79100185246</v>
      </c>
      <c r="BD19" s="5">
        <f t="shared" si="10"/>
        <v>9125.394653436011</v>
      </c>
      <c r="BE19" s="5">
        <f t="shared" si="10"/>
        <v>7615.811406276572</v>
      </c>
      <c r="BF19" s="5">
        <f t="shared" si="10"/>
        <v>10503.822165408761</v>
      </c>
      <c r="BG19" s="5">
        <f t="shared" si="10"/>
        <v>10235.250082580931</v>
      </c>
      <c r="BH19" s="5">
        <f t="shared" si="10"/>
        <v>8101.188020406179</v>
      </c>
      <c r="BI19" s="5">
        <f t="shared" si="10"/>
        <v>6746.550551990167</v>
      </c>
      <c r="BJ19" s="5">
        <f t="shared" si="10"/>
        <v>8652.75914459643</v>
      </c>
      <c r="BK19" s="5">
        <f t="shared" si="10"/>
        <v>6510.153755431607</v>
      </c>
      <c r="BL19" s="5">
        <f aca="true" t="shared" si="11" ref="BL19:CQ19">11465.5*(100+BL20)/100</f>
        <v>7561.049391161581</v>
      </c>
      <c r="BM19" s="5">
        <f t="shared" si="11"/>
        <v>9961.944222601918</v>
      </c>
      <c r="BN19" s="5">
        <f t="shared" si="11"/>
        <v>6624.947261579385</v>
      </c>
      <c r="BO19" s="5">
        <f t="shared" si="11"/>
        <v>9464.655673353052</v>
      </c>
      <c r="BP19" s="5">
        <f t="shared" si="11"/>
        <v>5950.255621021472</v>
      </c>
      <c r="BQ19" s="5">
        <f t="shared" si="11"/>
        <v>11075.806042106597</v>
      </c>
      <c r="BR19" s="5">
        <f t="shared" si="11"/>
        <v>9119.33070268753</v>
      </c>
      <c r="BS19" s="5">
        <f t="shared" si="11"/>
        <v>9374.185137062093</v>
      </c>
      <c r="BT19" s="5">
        <f t="shared" si="11"/>
        <v>8363.853649086122</v>
      </c>
      <c r="BU19" s="5">
        <f t="shared" si="11"/>
        <v>8123.343006021036</v>
      </c>
      <c r="BV19" s="5">
        <f t="shared" si="11"/>
        <v>5127.054054139207</v>
      </c>
      <c r="BW19" s="5">
        <f t="shared" si="11"/>
        <v>8494.727302164662</v>
      </c>
      <c r="BX19" s="5">
        <f t="shared" si="11"/>
        <v>9073.750438795549</v>
      </c>
      <c r="BY19" s="5">
        <f t="shared" si="11"/>
        <v>10279.78279619159</v>
      </c>
      <c r="BZ19" s="5">
        <f t="shared" si="11"/>
        <v>7841.985419554598</v>
      </c>
      <c r="CA19" s="5">
        <f t="shared" si="11"/>
        <v>8609.121780624082</v>
      </c>
      <c r="CB19" s="5">
        <f t="shared" si="11"/>
        <v>7344.838740811213</v>
      </c>
      <c r="CC19" s="5">
        <f t="shared" si="11"/>
        <v>7267.985461271597</v>
      </c>
      <c r="CD19" s="5">
        <f t="shared" si="11"/>
        <v>7446.012678432981</v>
      </c>
      <c r="CE19" s="5">
        <f t="shared" si="11"/>
        <v>5174.652699204161</v>
      </c>
      <c r="CF19" s="5">
        <f t="shared" si="11"/>
        <v>5784.262429489156</v>
      </c>
      <c r="CG19" s="5">
        <f t="shared" si="11"/>
        <v>6744.564364913457</v>
      </c>
      <c r="CH19" s="5">
        <f t="shared" si="11"/>
        <v>6746.064138828522</v>
      </c>
      <c r="CI19" s="5">
        <f t="shared" si="11"/>
        <v>6774.276102203823</v>
      </c>
      <c r="CJ19" s="5">
        <f t="shared" si="11"/>
        <v>5638.75957799023</v>
      </c>
      <c r="CK19" s="5">
        <f t="shared" si="11"/>
        <v>5312.305076106585</v>
      </c>
      <c r="CL19" s="5">
        <f t="shared" si="11"/>
        <v>5566.552756274077</v>
      </c>
      <c r="CM19" s="5">
        <f t="shared" si="11"/>
        <v>8607.121429705265</v>
      </c>
      <c r="CN19" s="5">
        <f t="shared" si="11"/>
        <v>4578.607166136334</v>
      </c>
      <c r="CO19" s="5">
        <f t="shared" si="11"/>
        <v>8469.734032199161</v>
      </c>
      <c r="CP19" s="5">
        <f t="shared" si="11"/>
        <v>5992.754411258036</v>
      </c>
      <c r="CQ19" s="5">
        <f t="shared" si="11"/>
        <v>8741.809880833429</v>
      </c>
      <c r="CR19" s="5">
        <f>11465.5*(100+CR20)/100</f>
        <v>5086.547744550576</v>
      </c>
      <c r="CS19" s="5"/>
    </row>
    <row r="20" spans="2:97" ht="15.75" customHeight="1">
      <c r="B20" s="38"/>
      <c r="C20" s="1" t="s">
        <v>3368</v>
      </c>
      <c r="D20" s="5">
        <v>3.155615795362543</v>
      </c>
      <c r="E20" s="5">
        <v>-8.373119770008742</v>
      </c>
      <c r="F20" s="5">
        <v>-10.265670722316322</v>
      </c>
      <c r="G20" s="5">
        <v>-22.925719649795816</v>
      </c>
      <c r="H20" s="5">
        <v>0</v>
      </c>
      <c r="I20" s="5">
        <v>-7.860861781323014</v>
      </c>
      <c r="J20" s="5">
        <v>2.1323179116732094</v>
      </c>
      <c r="K20" s="5">
        <v>7.49649938978636</v>
      </c>
      <c r="L20" s="5">
        <v>2.699125209150166</v>
      </c>
      <c r="M20" s="5">
        <v>7.162628206744492</v>
      </c>
      <c r="N20" s="5">
        <v>-12.023266933768195</v>
      </c>
      <c r="O20" s="5">
        <v>-12.491250578958802</v>
      </c>
      <c r="P20" s="5">
        <v>-14.592713029810312</v>
      </c>
      <c r="Q20" s="5">
        <v>-6.7221997728191045</v>
      </c>
      <c r="R20" s="5">
        <v>-11.672548476360689</v>
      </c>
      <c r="S20" s="5">
        <v>-13.497950594365992</v>
      </c>
      <c r="T20" s="5">
        <v>-12.13976379282965</v>
      </c>
      <c r="U20" s="5">
        <v>-19.797651332840516</v>
      </c>
      <c r="V20" s="5">
        <v>3.558002133106286</v>
      </c>
      <c r="W20" s="5">
        <v>-26.170241424769934</v>
      </c>
      <c r="X20" s="5">
        <v>11.077025257970142</v>
      </c>
      <c r="Y20" s="5">
        <v>-2.8378209316226255</v>
      </c>
      <c r="Z20" s="5">
        <v>-29.67001498630234</v>
      </c>
      <c r="AA20" s="5">
        <v>5.536812977034766</v>
      </c>
      <c r="AB20" s="5">
        <v>-7.847786621393338</v>
      </c>
      <c r="AC20" s="5">
        <v>-0.5460423657804303</v>
      </c>
      <c r="AD20" s="5">
        <v>-2.8466196678690436</v>
      </c>
      <c r="AE20" s="5">
        <v>-32.25583269078546</v>
      </c>
      <c r="AF20" s="5">
        <v>-7.992376394823852</v>
      </c>
      <c r="AG20" s="5">
        <v>-25.7318947331579</v>
      </c>
      <c r="AH20" s="5">
        <v>-5.095660972296034</v>
      </c>
      <c r="AI20" s="5">
        <v>-6.849825513340068</v>
      </c>
      <c r="AJ20" s="5">
        <v>-5.620859862151228</v>
      </c>
      <c r="AK20" s="5">
        <v>-18.164678215205278</v>
      </c>
      <c r="AL20" s="5">
        <v>-35.65011173439137</v>
      </c>
      <c r="AM20" s="5">
        <v>-17.17909638854508</v>
      </c>
      <c r="AN20" s="5">
        <v>1.0753440857135699</v>
      </c>
      <c r="AO20" s="5">
        <v>-20.878177553946408</v>
      </c>
      <c r="AP20" s="5">
        <v>-31.575279919309416</v>
      </c>
      <c r="AQ20" s="5">
        <v>-34.21865294389451</v>
      </c>
      <c r="AR20" s="5">
        <v>-10.681142025166423</v>
      </c>
      <c r="AS20" s="5">
        <v>-8.004027050371764</v>
      </c>
      <c r="AT20" s="5">
        <v>-13.401951428447124</v>
      </c>
      <c r="AU20" s="5">
        <v>-4.063221931310645</v>
      </c>
      <c r="AV20" s="5">
        <v>-31.31755370091668</v>
      </c>
      <c r="AW20" s="5">
        <v>-33.447241958252604</v>
      </c>
      <c r="AX20" s="5">
        <v>2.5657275913340882</v>
      </c>
      <c r="AY20" s="5">
        <v>-25.268510130170107</v>
      </c>
      <c r="AZ20" s="5">
        <v>-18.112582781456954</v>
      </c>
      <c r="BA20" s="5">
        <v>-8.613420069871102</v>
      </c>
      <c r="BB20" s="5">
        <v>-21.67795677199502</v>
      </c>
      <c r="BC20" s="5">
        <v>-2.8494962988752315</v>
      </c>
      <c r="BD20" s="5">
        <v>-20.40997206021532</v>
      </c>
      <c r="BE20" s="5">
        <v>-33.576281834402586</v>
      </c>
      <c r="BF20" s="5">
        <v>-8.387578689034392</v>
      </c>
      <c r="BG20" s="5">
        <v>-10.730015415106797</v>
      </c>
      <c r="BH20" s="5">
        <v>-29.342915525653666</v>
      </c>
      <c r="BI20" s="5">
        <v>-41.15781647559926</v>
      </c>
      <c r="BJ20" s="5">
        <v>-24.532212772260877</v>
      </c>
      <c r="BK20" s="5">
        <v>-43.219626222741205</v>
      </c>
      <c r="BL20" s="5">
        <v>-34.053906143111234</v>
      </c>
      <c r="BM20" s="5">
        <v>-13.113739282177672</v>
      </c>
      <c r="BN20" s="5">
        <v>-42.2184181973801</v>
      </c>
      <c r="BO20" s="5">
        <v>-17.450999316618976</v>
      </c>
      <c r="BP20" s="5">
        <v>-48.10295564064828</v>
      </c>
      <c r="BQ20" s="5">
        <v>-3.398839631009576</v>
      </c>
      <c r="BR20" s="5">
        <v>-20.46286073274145</v>
      </c>
      <c r="BS20" s="5">
        <v>-18.240066834746916</v>
      </c>
      <c r="BT20" s="5">
        <v>-27.05199381548016</v>
      </c>
      <c r="BU20" s="5">
        <v>-29.149683781596647</v>
      </c>
      <c r="BV20" s="5">
        <v>-55.28276957708598</v>
      </c>
      <c r="BW20" s="5">
        <v>-25.910537681176905</v>
      </c>
      <c r="BX20" s="5">
        <v>-20.860403481788413</v>
      </c>
      <c r="BY20" s="5">
        <v>-10.341609208568393</v>
      </c>
      <c r="BZ20" s="5">
        <v>-31.60363333867169</v>
      </c>
      <c r="CA20" s="5">
        <v>-24.9128099025417</v>
      </c>
      <c r="CB20" s="5">
        <v>-35.93965600443756</v>
      </c>
      <c r="CC20" s="5">
        <v>-36.60995629260305</v>
      </c>
      <c r="CD20" s="5">
        <v>-35.05723537191591</v>
      </c>
      <c r="CE20" s="5">
        <v>-54.867622875546985</v>
      </c>
      <c r="CF20" s="5">
        <v>-49.55071798448253</v>
      </c>
      <c r="CG20" s="5">
        <v>-41.17513963705501</v>
      </c>
      <c r="CH20" s="5">
        <v>-41.1620588824864</v>
      </c>
      <c r="CI20" s="5">
        <v>-40.915999283033244</v>
      </c>
      <c r="CJ20" s="5">
        <v>-50.81976731943456</v>
      </c>
      <c r="CK20" s="5">
        <v>-53.6670439483094</v>
      </c>
      <c r="CL20" s="5">
        <v>-51.449542049853235</v>
      </c>
      <c r="CM20" s="5">
        <v>-24.93025659844521</v>
      </c>
      <c r="CN20" s="5">
        <v>-60.06622331222944</v>
      </c>
      <c r="CO20" s="5">
        <v>-26.128524423713216</v>
      </c>
      <c r="CP20" s="5">
        <v>-47.732288942845614</v>
      </c>
      <c r="CQ20" s="5">
        <v>-23.755528491270084</v>
      </c>
      <c r="CR20" s="5">
        <v>-55.636058222052455</v>
      </c>
      <c r="CS20" s="5"/>
    </row>
    <row r="21" spans="2:96" ht="15.75" customHeight="1">
      <c r="B21" s="38"/>
      <c r="C21" s="1" t="s">
        <v>3366</v>
      </c>
      <c r="D21" s="1">
        <v>8</v>
      </c>
      <c r="E21" s="1">
        <v>28</v>
      </c>
      <c r="F21" s="1">
        <v>32</v>
      </c>
      <c r="G21" s="1">
        <v>56</v>
      </c>
      <c r="H21" s="1">
        <v>13</v>
      </c>
      <c r="I21" s="1">
        <v>25</v>
      </c>
      <c r="J21" s="1">
        <v>11</v>
      </c>
      <c r="K21" s="1">
        <v>4</v>
      </c>
      <c r="L21" s="1">
        <v>9</v>
      </c>
      <c r="M21" s="1">
        <v>5</v>
      </c>
      <c r="N21" s="1">
        <v>38</v>
      </c>
      <c r="O21" s="1">
        <v>40</v>
      </c>
      <c r="P21" s="1">
        <v>44</v>
      </c>
      <c r="Q21" s="1">
        <v>22</v>
      </c>
      <c r="R21" s="1">
        <v>37</v>
      </c>
      <c r="S21" s="1">
        <v>43</v>
      </c>
      <c r="T21" s="1">
        <v>39</v>
      </c>
      <c r="U21" s="1">
        <v>50</v>
      </c>
      <c r="V21" s="1">
        <v>7</v>
      </c>
      <c r="W21" s="1">
        <v>65</v>
      </c>
      <c r="X21" s="1">
        <v>3</v>
      </c>
      <c r="Y21" s="1">
        <v>15</v>
      </c>
      <c r="Z21" s="1">
        <v>69</v>
      </c>
      <c r="AA21" s="1">
        <v>6</v>
      </c>
      <c r="AB21" s="1">
        <v>24</v>
      </c>
      <c r="AC21" s="1">
        <v>14</v>
      </c>
      <c r="AD21" s="1">
        <v>16</v>
      </c>
      <c r="AE21" s="1">
        <v>73</v>
      </c>
      <c r="AF21" s="1">
        <v>26</v>
      </c>
      <c r="AG21" s="1">
        <v>62</v>
      </c>
      <c r="AH21" s="1">
        <v>20</v>
      </c>
      <c r="AI21" s="1">
        <v>23</v>
      </c>
      <c r="AJ21" s="1">
        <v>21</v>
      </c>
      <c r="AK21" s="1">
        <v>48</v>
      </c>
      <c r="AL21" s="1">
        <v>79</v>
      </c>
      <c r="AM21" s="1">
        <v>45</v>
      </c>
      <c r="AN21" s="1">
        <v>12</v>
      </c>
      <c r="AO21" s="1">
        <v>54</v>
      </c>
      <c r="AP21" s="1">
        <v>71</v>
      </c>
      <c r="AQ21" s="1">
        <v>77</v>
      </c>
      <c r="AR21" s="1">
        <v>34</v>
      </c>
      <c r="AS21" s="1">
        <v>27</v>
      </c>
      <c r="AT21" s="1">
        <v>42</v>
      </c>
      <c r="AU21" s="1">
        <v>19</v>
      </c>
      <c r="AV21" s="1">
        <v>70</v>
      </c>
      <c r="AW21" s="1">
        <v>74</v>
      </c>
      <c r="AX21" s="1">
        <v>10</v>
      </c>
      <c r="AY21" s="1">
        <v>61</v>
      </c>
      <c r="AZ21" s="1">
        <v>47</v>
      </c>
      <c r="BA21" s="1">
        <v>30</v>
      </c>
      <c r="BB21" s="1">
        <v>55</v>
      </c>
      <c r="BC21" s="1">
        <v>17</v>
      </c>
      <c r="BD21" s="1">
        <v>51</v>
      </c>
      <c r="BE21" s="1">
        <v>75</v>
      </c>
      <c r="BF21" s="1">
        <v>29</v>
      </c>
      <c r="BG21" s="1">
        <v>35</v>
      </c>
      <c r="BH21" s="1">
        <v>68</v>
      </c>
      <c r="BI21" s="1">
        <v>83</v>
      </c>
      <c r="BJ21" s="1">
        <v>58</v>
      </c>
      <c r="BK21" s="1">
        <v>87</v>
      </c>
      <c r="BL21" s="1">
        <v>76</v>
      </c>
      <c r="BM21" s="1">
        <v>41</v>
      </c>
      <c r="BN21" s="1">
        <v>86</v>
      </c>
      <c r="BO21" s="1">
        <v>46</v>
      </c>
      <c r="BP21" s="1">
        <v>89</v>
      </c>
      <c r="BQ21" s="1">
        <v>18</v>
      </c>
      <c r="BR21" s="1">
        <v>52</v>
      </c>
      <c r="BS21" s="1">
        <v>49</v>
      </c>
      <c r="BT21" s="1">
        <v>66</v>
      </c>
      <c r="BU21" s="1">
        <v>67</v>
      </c>
      <c r="BV21" s="1">
        <v>95</v>
      </c>
      <c r="BW21" s="1">
        <v>63</v>
      </c>
      <c r="BX21" s="1">
        <v>53</v>
      </c>
      <c r="BY21" s="1">
        <v>33</v>
      </c>
      <c r="BZ21" s="1">
        <v>72</v>
      </c>
      <c r="CA21" s="1">
        <v>59</v>
      </c>
      <c r="CB21" s="1">
        <v>80</v>
      </c>
      <c r="CC21" s="1">
        <v>81</v>
      </c>
      <c r="CD21" s="1">
        <v>78</v>
      </c>
      <c r="CE21" s="1">
        <v>94</v>
      </c>
      <c r="CF21" s="1">
        <v>90</v>
      </c>
      <c r="CG21" s="1">
        <v>85</v>
      </c>
      <c r="CH21" s="1">
        <v>84</v>
      </c>
      <c r="CI21" s="1">
        <v>82</v>
      </c>
      <c r="CJ21" s="1">
        <v>91</v>
      </c>
      <c r="CK21" s="1">
        <v>93</v>
      </c>
      <c r="CL21" s="1">
        <v>92</v>
      </c>
      <c r="CM21" s="1">
        <v>60</v>
      </c>
      <c r="CN21" s="1">
        <v>97</v>
      </c>
      <c r="CO21" s="1">
        <v>64</v>
      </c>
      <c r="CP21" s="1">
        <v>88</v>
      </c>
      <c r="CQ21" s="1">
        <v>57</v>
      </c>
      <c r="CR21" s="1">
        <v>96</v>
      </c>
    </row>
    <row r="22" spans="2:96" ht="15.75" customHeight="1">
      <c r="B22" s="38" t="s">
        <v>924</v>
      </c>
      <c r="C22" s="1" t="s">
        <v>3367</v>
      </c>
      <c r="D22" s="5">
        <f aca="true" t="shared" si="12" ref="D22:AE22">11996.6*(100+D23)/100</f>
        <v>9605.312091812564</v>
      </c>
      <c r="E22" s="5">
        <f t="shared" si="12"/>
        <v>12821.448824420013</v>
      </c>
      <c r="F22" s="5">
        <f t="shared" si="12"/>
        <v>9558.177774971091</v>
      </c>
      <c r="G22" s="5">
        <f t="shared" si="12"/>
        <v>11775.743189481753</v>
      </c>
      <c r="H22" s="5">
        <f t="shared" si="12"/>
        <v>11996.6</v>
      </c>
      <c r="I22" s="5">
        <f t="shared" si="12"/>
        <v>10128.590592430655</v>
      </c>
      <c r="J22" s="5">
        <f t="shared" si="12"/>
        <v>13003.361516544619</v>
      </c>
      <c r="K22" s="5">
        <f t="shared" si="12"/>
        <v>10046.397171709235</v>
      </c>
      <c r="L22" s="5">
        <f t="shared" si="12"/>
        <v>9218.260604153387</v>
      </c>
      <c r="M22" s="5">
        <f t="shared" si="12"/>
        <v>10528.288961199716</v>
      </c>
      <c r="N22" s="5">
        <f t="shared" si="12"/>
        <v>10200.922909227085</v>
      </c>
      <c r="O22" s="5">
        <f t="shared" si="12"/>
        <v>11893.809193304365</v>
      </c>
      <c r="P22" s="5">
        <f t="shared" si="12"/>
        <v>11347.215916397347</v>
      </c>
      <c r="Q22" s="5">
        <f t="shared" si="12"/>
        <v>10022.350865074908</v>
      </c>
      <c r="R22" s="5">
        <f t="shared" si="12"/>
        <v>8925.097596303101</v>
      </c>
      <c r="S22" s="5">
        <f t="shared" si="12"/>
        <v>10694.945509338175</v>
      </c>
      <c r="T22" s="5">
        <f t="shared" si="12"/>
        <v>10180.650156545571</v>
      </c>
      <c r="U22" s="5">
        <f t="shared" si="12"/>
        <v>12495.468410397214</v>
      </c>
      <c r="V22" s="5">
        <f t="shared" si="12"/>
        <v>8691.355884586463</v>
      </c>
      <c r="W22" s="5">
        <f t="shared" si="12"/>
        <v>9512.8965728387</v>
      </c>
      <c r="X22" s="5">
        <f t="shared" si="12"/>
        <v>8821.376242230208</v>
      </c>
      <c r="Y22" s="5">
        <f t="shared" si="12"/>
        <v>7298.719770933634</v>
      </c>
      <c r="Z22" s="5">
        <f t="shared" si="12"/>
        <v>10800.953775043261</v>
      </c>
      <c r="AA22" s="5">
        <f t="shared" si="12"/>
        <v>9356.202119201504</v>
      </c>
      <c r="AB22" s="5">
        <f t="shared" si="12"/>
        <v>12056.007654045952</v>
      </c>
      <c r="AC22" s="5">
        <f t="shared" si="12"/>
        <v>8954.477196375059</v>
      </c>
      <c r="AD22" s="5">
        <f t="shared" si="12"/>
        <v>9593.065311315331</v>
      </c>
      <c r="AE22" s="5">
        <f t="shared" si="12"/>
        <v>11512.90341007085</v>
      </c>
      <c r="AF22" s="5">
        <f aca="true" t="shared" si="13" ref="AF22:BK22">11996.6*(100+AF23)/100</f>
        <v>7450.84215486489</v>
      </c>
      <c r="AG22" s="5">
        <f t="shared" si="13"/>
        <v>10735.492498068295</v>
      </c>
      <c r="AH22" s="5">
        <f t="shared" si="13"/>
        <v>11059.411306775426</v>
      </c>
      <c r="AI22" s="5">
        <f t="shared" si="13"/>
        <v>10527.50370761251</v>
      </c>
      <c r="AJ22" s="5">
        <f t="shared" si="13"/>
        <v>10353.7073314495</v>
      </c>
      <c r="AK22" s="5">
        <f t="shared" si="13"/>
        <v>9522.530820532593</v>
      </c>
      <c r="AL22" s="5">
        <f t="shared" si="13"/>
        <v>13346.781975483831</v>
      </c>
      <c r="AM22" s="5">
        <f t="shared" si="13"/>
        <v>11463.020661657438</v>
      </c>
      <c r="AN22" s="5">
        <f t="shared" si="13"/>
        <v>6525.961059034834</v>
      </c>
      <c r="AO22" s="5">
        <f t="shared" si="13"/>
        <v>11788.85919796815</v>
      </c>
      <c r="AP22" s="5">
        <f t="shared" si="13"/>
        <v>10594.90981353465</v>
      </c>
      <c r="AQ22" s="5">
        <f t="shared" si="13"/>
        <v>11411.794205524504</v>
      </c>
      <c r="AR22" s="5">
        <f t="shared" si="13"/>
        <v>7824.815540377556</v>
      </c>
      <c r="AS22" s="5">
        <f t="shared" si="13"/>
        <v>12788.360955474715</v>
      </c>
      <c r="AT22" s="5">
        <f t="shared" si="13"/>
        <v>10902.52958076419</v>
      </c>
      <c r="AU22" s="5">
        <f t="shared" si="13"/>
        <v>10860.193176674244</v>
      </c>
      <c r="AV22" s="5">
        <f t="shared" si="13"/>
        <v>11750.429903591643</v>
      </c>
      <c r="AW22" s="5">
        <f t="shared" si="13"/>
        <v>9130.813003047673</v>
      </c>
      <c r="AX22" s="5">
        <f t="shared" si="13"/>
        <v>9002.031695154237</v>
      </c>
      <c r="AY22" s="5">
        <f t="shared" si="13"/>
        <v>11906.915259351437</v>
      </c>
      <c r="AZ22" s="5">
        <f t="shared" si="13"/>
        <v>10967.510933252104</v>
      </c>
      <c r="BA22" s="5">
        <f t="shared" si="13"/>
        <v>9173.332661992827</v>
      </c>
      <c r="BB22" s="5">
        <f t="shared" si="13"/>
        <v>9882.1391600142</v>
      </c>
      <c r="BC22" s="5">
        <f t="shared" si="13"/>
        <v>9040.593329721198</v>
      </c>
      <c r="BD22" s="5">
        <f t="shared" si="13"/>
        <v>10590.426590813118</v>
      </c>
      <c r="BE22" s="5">
        <f t="shared" si="13"/>
        <v>8523.976563225533</v>
      </c>
      <c r="BF22" s="5">
        <f t="shared" si="13"/>
        <v>11562.269097625835</v>
      </c>
      <c r="BG22" s="5">
        <f t="shared" si="13"/>
        <v>8103.9676049902655</v>
      </c>
      <c r="BH22" s="5">
        <f t="shared" si="13"/>
        <v>7615.019502433311</v>
      </c>
      <c r="BI22" s="5">
        <f t="shared" si="13"/>
        <v>10124.840083219602</v>
      </c>
      <c r="BJ22" s="5">
        <f t="shared" si="13"/>
        <v>9627.46139103975</v>
      </c>
      <c r="BK22" s="5">
        <f t="shared" si="13"/>
        <v>10127.649446053867</v>
      </c>
      <c r="BL22" s="5">
        <f aca="true" t="shared" si="14" ref="BL22:CQ22">11996.6*(100+BL23)/100</f>
        <v>9542.214713416393</v>
      </c>
      <c r="BM22" s="5">
        <f t="shared" si="14"/>
        <v>8873.219295974606</v>
      </c>
      <c r="BN22" s="5">
        <f t="shared" si="14"/>
        <v>10219.267306598009</v>
      </c>
      <c r="BO22" s="5">
        <f t="shared" si="14"/>
        <v>10068.119589759344</v>
      </c>
      <c r="BP22" s="5">
        <f t="shared" si="14"/>
        <v>11050.874168172548</v>
      </c>
      <c r="BQ22" s="5">
        <f t="shared" si="14"/>
        <v>9025.052263412701</v>
      </c>
      <c r="BR22" s="5">
        <f t="shared" si="14"/>
        <v>10192.076478901121</v>
      </c>
      <c r="BS22" s="5">
        <f t="shared" si="14"/>
        <v>11203.864650027144</v>
      </c>
      <c r="BT22" s="5">
        <f t="shared" si="14"/>
        <v>9290.213892395348</v>
      </c>
      <c r="BU22" s="5">
        <f t="shared" si="14"/>
        <v>8631.755910470809</v>
      </c>
      <c r="BV22" s="5">
        <f t="shared" si="14"/>
        <v>10630.545077959367</v>
      </c>
      <c r="BW22" s="5">
        <f t="shared" si="14"/>
        <v>7682.0014619062185</v>
      </c>
      <c r="BX22" s="5">
        <f t="shared" si="14"/>
        <v>9187.127541075648</v>
      </c>
      <c r="BY22" s="5">
        <f t="shared" si="14"/>
        <v>8128.858048736221</v>
      </c>
      <c r="BZ22" s="5">
        <f t="shared" si="14"/>
        <v>8447.398977599636</v>
      </c>
      <c r="CA22" s="5">
        <f t="shared" si="14"/>
        <v>10198.664697787983</v>
      </c>
      <c r="CB22" s="5">
        <f t="shared" si="14"/>
        <v>7918.263664010903</v>
      </c>
      <c r="CC22" s="5">
        <f t="shared" si="14"/>
        <v>7706.986490793568</v>
      </c>
      <c r="CD22" s="5">
        <f t="shared" si="14"/>
        <v>8774.006537591882</v>
      </c>
      <c r="CE22" s="5">
        <f t="shared" si="14"/>
        <v>8305.638422214291</v>
      </c>
      <c r="CF22" s="5">
        <f t="shared" si="14"/>
        <v>7614.750558750032</v>
      </c>
      <c r="CG22" s="5">
        <f t="shared" si="14"/>
        <v>8133.00082734189</v>
      </c>
      <c r="CH22" s="5">
        <f t="shared" si="14"/>
        <v>7329.56365581532</v>
      </c>
      <c r="CI22" s="5">
        <f t="shared" si="14"/>
        <v>7110.801793048039</v>
      </c>
      <c r="CJ22" s="5">
        <f t="shared" si="14"/>
        <v>9797.679706664227</v>
      </c>
      <c r="CK22" s="5">
        <f t="shared" si="14"/>
        <v>9341.056077179664</v>
      </c>
      <c r="CL22" s="5">
        <f t="shared" si="14"/>
        <v>8077.8511922962825</v>
      </c>
      <c r="CM22" s="5">
        <f t="shared" si="14"/>
        <v>9266.695472325513</v>
      </c>
      <c r="CN22" s="5">
        <f t="shared" si="14"/>
        <v>9660.102489960143</v>
      </c>
      <c r="CO22" s="5">
        <f t="shared" si="14"/>
        <v>7793.873856831048</v>
      </c>
      <c r="CP22" s="5">
        <f t="shared" si="14"/>
        <v>8507.413106370745</v>
      </c>
      <c r="CQ22" s="5">
        <f t="shared" si="14"/>
        <v>6639.654473605403</v>
      </c>
      <c r="CR22" s="5">
        <f>11996.6*(100+CR23)/100</f>
        <v>7228.026655570942</v>
      </c>
    </row>
    <row r="23" spans="2:96" ht="15.75" customHeight="1">
      <c r="B23" s="38"/>
      <c r="C23" s="1" t="s">
        <v>3368</v>
      </c>
      <c r="D23" s="5">
        <v>-19.933046931525887</v>
      </c>
      <c r="E23" s="5">
        <v>6.87568831518941</v>
      </c>
      <c r="F23" s="5">
        <v>-20.325944226104976</v>
      </c>
      <c r="G23" s="5">
        <v>-1.840995036245674</v>
      </c>
      <c r="H23" s="5">
        <v>0</v>
      </c>
      <c r="I23" s="5">
        <v>-15.571156890863625</v>
      </c>
      <c r="J23" s="5">
        <v>8.392057054037139</v>
      </c>
      <c r="K23" s="5">
        <v>-16.2562961863425</v>
      </c>
      <c r="L23" s="5">
        <v>-23.15939012592412</v>
      </c>
      <c r="M23" s="5">
        <v>-12.239393151395273</v>
      </c>
      <c r="N23" s="5">
        <v>-14.968216751187125</v>
      </c>
      <c r="O23" s="5">
        <v>-0.8568328250973978</v>
      </c>
      <c r="P23" s="5">
        <v>-5.41306773254634</v>
      </c>
      <c r="Q23" s="5">
        <v>-16.456738867054767</v>
      </c>
      <c r="R23" s="5">
        <v>-25.603107577954574</v>
      </c>
      <c r="S23" s="5">
        <v>-10.850194977425486</v>
      </c>
      <c r="T23" s="5">
        <v>-15.137204236653968</v>
      </c>
      <c r="U23" s="5">
        <v>4.158414970885205</v>
      </c>
      <c r="V23" s="5">
        <v>-27.55150722215909</v>
      </c>
      <c r="W23" s="5">
        <v>-20.703394521458595</v>
      </c>
      <c r="X23" s="5">
        <v>-26.46769716227759</v>
      </c>
      <c r="Y23" s="5">
        <v>-39.160097269779484</v>
      </c>
      <c r="Z23" s="5">
        <v>-9.966542394984746</v>
      </c>
      <c r="AA23" s="5">
        <v>-22.00955171297282</v>
      </c>
      <c r="AB23" s="5">
        <v>0.4952040915422007</v>
      </c>
      <c r="AC23" s="5">
        <v>-25.358208189194787</v>
      </c>
      <c r="AD23" s="5">
        <v>-20.035132359874197</v>
      </c>
      <c r="AE23" s="5">
        <v>-4.031947301144911</v>
      </c>
      <c r="AF23" s="5">
        <v>-37.89205145737217</v>
      </c>
      <c r="AG23" s="5">
        <v>-10.512207641595994</v>
      </c>
      <c r="AH23" s="5">
        <v>-7.812119210647794</v>
      </c>
      <c r="AI23" s="5">
        <v>-12.24593878588507</v>
      </c>
      <c r="AJ23" s="5">
        <v>-13.694652389431184</v>
      </c>
      <c r="AK23" s="5">
        <v>-20.62308637003324</v>
      </c>
      <c r="AL23" s="5">
        <v>11.254705295532318</v>
      </c>
      <c r="AM23" s="5">
        <v>-4.447754683348293</v>
      </c>
      <c r="AN23" s="5">
        <v>-45.601578288558144</v>
      </c>
      <c r="AO23" s="5">
        <v>-1.731663988395482</v>
      </c>
      <c r="AP23" s="5">
        <v>-11.684062038122045</v>
      </c>
      <c r="AQ23" s="5">
        <v>-4.8747628034234385</v>
      </c>
      <c r="AR23" s="5">
        <v>-34.774723335131995</v>
      </c>
      <c r="AS23" s="5">
        <v>6.599877927702136</v>
      </c>
      <c r="AT23" s="5">
        <v>-9.119837447575218</v>
      </c>
      <c r="AU23" s="5">
        <v>-9.472740804275848</v>
      </c>
      <c r="AV23" s="5">
        <v>-2.0519988697494163</v>
      </c>
      <c r="AW23" s="5">
        <v>-23.88832666715843</v>
      </c>
      <c r="AX23" s="5">
        <v>-24.961808386090745</v>
      </c>
      <c r="AY23" s="5">
        <v>-0.7475846543901099</v>
      </c>
      <c r="AZ23" s="5">
        <v>-8.578172705165588</v>
      </c>
      <c r="BA23" s="5">
        <v>-23.533895753856704</v>
      </c>
      <c r="BB23" s="5">
        <v>-17.625500891801018</v>
      </c>
      <c r="BC23" s="5">
        <v>-24.64037035725791</v>
      </c>
      <c r="BD23" s="5">
        <v>-11.72143281585516</v>
      </c>
      <c r="BE23" s="5">
        <v>-28.94673021334767</v>
      </c>
      <c r="BF23" s="5">
        <v>-3.620449980612561</v>
      </c>
      <c r="BG23" s="5">
        <v>-32.44779683418415</v>
      </c>
      <c r="BH23" s="5">
        <v>-36.52351914347973</v>
      </c>
      <c r="BI23" s="5">
        <v>-15.602419992167771</v>
      </c>
      <c r="BJ23" s="5">
        <v>-19.748417126187846</v>
      </c>
      <c r="BK23" s="5">
        <v>-15.579002000117804</v>
      </c>
      <c r="BL23" s="5">
        <v>-20.459007440304823</v>
      </c>
      <c r="BM23" s="5">
        <v>-26.035549272505488</v>
      </c>
      <c r="BN23" s="5">
        <v>-14.8153034476601</v>
      </c>
      <c r="BO23" s="5">
        <v>-16.075224732346292</v>
      </c>
      <c r="BP23" s="5">
        <v>-7.883282195184071</v>
      </c>
      <c r="BQ23" s="5">
        <v>-24.769915947746025</v>
      </c>
      <c r="BR23" s="5">
        <v>-15.041957897228219</v>
      </c>
      <c r="BS23" s="5">
        <v>-6.6080001831590245</v>
      </c>
      <c r="BT23" s="5">
        <v>-22.559609452717034</v>
      </c>
      <c r="BU23" s="5">
        <v>-28.048314435166553</v>
      </c>
      <c r="BV23" s="5">
        <v>-11.387017338584538</v>
      </c>
      <c r="BW23" s="5">
        <v>-35.965177951201014</v>
      </c>
      <c r="BX23" s="5">
        <v>-23.418905847693104</v>
      </c>
      <c r="BY23" s="5">
        <v>-32.24031768387526</v>
      </c>
      <c r="BZ23" s="5">
        <v>-29.585057619661946</v>
      </c>
      <c r="CA23" s="5">
        <v>-14.987040513245564</v>
      </c>
      <c r="CB23" s="5">
        <v>-33.99576826758497</v>
      </c>
      <c r="CC23" s="5">
        <v>-35.7569103679912</v>
      </c>
      <c r="CD23" s="5">
        <v>-26.862556577764696</v>
      </c>
      <c r="CE23" s="5">
        <v>-30.76673038849098</v>
      </c>
      <c r="CF23" s="5">
        <v>-36.52576097602628</v>
      </c>
      <c r="CG23" s="5">
        <v>-32.20578474449518</v>
      </c>
      <c r="CH23" s="5">
        <v>-38.9029920492863</v>
      </c>
      <c r="CI23" s="5">
        <v>-40.72652423980095</v>
      </c>
      <c r="CJ23" s="5">
        <v>-18.329529144389035</v>
      </c>
      <c r="CK23" s="5">
        <v>-22.135804501444888</v>
      </c>
      <c r="CL23" s="5">
        <v>-32.66549528786255</v>
      </c>
      <c r="CM23" s="5">
        <v>-22.755651831973122</v>
      </c>
      <c r="CN23" s="5">
        <v>-19.47633087741407</v>
      </c>
      <c r="CO23" s="5">
        <v>-35.032643775477645</v>
      </c>
      <c r="CP23" s="5">
        <v>-29.084798139716717</v>
      </c>
      <c r="CQ23" s="5">
        <v>-44.65386464827199</v>
      </c>
      <c r="CR23" s="5">
        <v>-39.749373526074535</v>
      </c>
    </row>
    <row r="24" spans="2:96" ht="15.75" customHeight="1">
      <c r="B24" s="38"/>
      <c r="C24" s="1" t="s">
        <v>3366</v>
      </c>
      <c r="D24" s="1">
        <v>52</v>
      </c>
      <c r="E24" s="1">
        <v>5</v>
      </c>
      <c r="F24" s="1">
        <v>54</v>
      </c>
      <c r="G24" s="1">
        <v>14</v>
      </c>
      <c r="H24" s="1">
        <v>10</v>
      </c>
      <c r="I24" s="1">
        <v>42</v>
      </c>
      <c r="J24" s="1">
        <v>4</v>
      </c>
      <c r="K24" s="1">
        <v>46</v>
      </c>
      <c r="L24" s="1">
        <v>62</v>
      </c>
      <c r="M24" s="1">
        <v>34</v>
      </c>
      <c r="N24" s="1">
        <v>38</v>
      </c>
      <c r="O24" s="1">
        <v>12</v>
      </c>
      <c r="P24" s="1">
        <v>21</v>
      </c>
      <c r="Q24" s="1">
        <v>47</v>
      </c>
      <c r="R24" s="1">
        <v>70</v>
      </c>
      <c r="S24" s="1">
        <v>30</v>
      </c>
      <c r="T24" s="1">
        <v>41</v>
      </c>
      <c r="U24" s="1">
        <v>7</v>
      </c>
      <c r="V24" s="1">
        <v>74</v>
      </c>
      <c r="W24" s="1">
        <v>57</v>
      </c>
      <c r="X24" s="1">
        <v>72</v>
      </c>
      <c r="Y24" s="1">
        <v>93</v>
      </c>
      <c r="Z24" s="1">
        <v>28</v>
      </c>
      <c r="AA24" s="1">
        <v>58</v>
      </c>
      <c r="AB24" s="1">
        <v>9</v>
      </c>
      <c r="AC24" s="1">
        <v>69</v>
      </c>
      <c r="AD24" s="1">
        <v>53</v>
      </c>
      <c r="AE24" s="1">
        <v>18</v>
      </c>
      <c r="AF24" s="1">
        <v>91</v>
      </c>
      <c r="AG24" s="1">
        <v>29</v>
      </c>
      <c r="AH24" s="1">
        <v>23</v>
      </c>
      <c r="AI24" s="1">
        <v>35</v>
      </c>
      <c r="AJ24" s="1">
        <v>36</v>
      </c>
      <c r="AK24" s="1">
        <v>56</v>
      </c>
      <c r="AL24" s="1">
        <v>2</v>
      </c>
      <c r="AM24" s="1">
        <v>19</v>
      </c>
      <c r="AN24" s="1">
        <v>97</v>
      </c>
      <c r="AO24" s="1">
        <v>13</v>
      </c>
      <c r="AP24" s="1">
        <v>32</v>
      </c>
      <c r="AQ24" s="1">
        <v>20</v>
      </c>
      <c r="AR24" s="1">
        <v>85</v>
      </c>
      <c r="AS24" s="1">
        <v>6</v>
      </c>
      <c r="AT24" s="1">
        <v>26</v>
      </c>
      <c r="AU24" s="1">
        <v>27</v>
      </c>
      <c r="AV24" s="1">
        <v>15</v>
      </c>
      <c r="AW24" s="1">
        <v>65</v>
      </c>
      <c r="AX24" s="1">
        <v>68</v>
      </c>
      <c r="AY24" s="1">
        <v>11</v>
      </c>
      <c r="AZ24" s="1">
        <v>25</v>
      </c>
      <c r="BA24" s="1">
        <v>64</v>
      </c>
      <c r="BB24" s="1">
        <v>48</v>
      </c>
      <c r="BC24" s="1">
        <v>66</v>
      </c>
      <c r="BD24" s="1">
        <v>33</v>
      </c>
      <c r="BE24" s="1">
        <v>76</v>
      </c>
      <c r="BF24" s="1">
        <v>17</v>
      </c>
      <c r="BG24" s="1">
        <v>82</v>
      </c>
      <c r="BH24" s="1">
        <v>89</v>
      </c>
      <c r="BI24" s="1">
        <v>44</v>
      </c>
      <c r="BJ24" s="1">
        <v>51</v>
      </c>
      <c r="BK24" s="1">
        <v>43</v>
      </c>
      <c r="BL24" s="1">
        <v>55</v>
      </c>
      <c r="BM24" s="1">
        <v>71</v>
      </c>
      <c r="BN24" s="1">
        <v>37</v>
      </c>
      <c r="BO24" s="1">
        <v>45</v>
      </c>
      <c r="BP24" s="1">
        <v>24</v>
      </c>
      <c r="BQ24" s="1">
        <v>67</v>
      </c>
      <c r="BR24" s="1">
        <v>40</v>
      </c>
      <c r="BS24" s="1">
        <v>22</v>
      </c>
      <c r="BT24" s="1">
        <v>60</v>
      </c>
      <c r="BU24" s="1">
        <v>75</v>
      </c>
      <c r="BV24" s="1">
        <v>31</v>
      </c>
      <c r="BW24" s="1">
        <v>88</v>
      </c>
      <c r="BX24" s="1">
        <v>63</v>
      </c>
      <c r="BY24" s="1">
        <v>81</v>
      </c>
      <c r="BZ24" s="1">
        <v>78</v>
      </c>
      <c r="CA24" s="1">
        <v>39</v>
      </c>
      <c r="CB24" s="1">
        <v>84</v>
      </c>
      <c r="CC24" s="1">
        <v>87</v>
      </c>
      <c r="CD24" s="1">
        <v>73</v>
      </c>
      <c r="CE24" s="1">
        <v>79</v>
      </c>
      <c r="CF24" s="1">
        <v>90</v>
      </c>
      <c r="CG24" s="1">
        <v>80</v>
      </c>
      <c r="CH24" s="1">
        <v>92</v>
      </c>
      <c r="CI24" s="1">
        <v>95</v>
      </c>
      <c r="CJ24" s="1">
        <v>49</v>
      </c>
      <c r="CK24" s="1">
        <v>59</v>
      </c>
      <c r="CL24" s="1">
        <v>83</v>
      </c>
      <c r="CM24" s="1">
        <v>61</v>
      </c>
      <c r="CN24" s="1">
        <v>50</v>
      </c>
      <c r="CO24" s="1">
        <v>86</v>
      </c>
      <c r="CP24" s="1">
        <v>77</v>
      </c>
      <c r="CQ24" s="1">
        <v>96</v>
      </c>
      <c r="CR24" s="1">
        <v>94</v>
      </c>
    </row>
    <row r="25" spans="2:96" ht="15.75" customHeight="1">
      <c r="B25" s="35" t="s">
        <v>2446</v>
      </c>
      <c r="C25" s="1" t="s">
        <v>3367</v>
      </c>
      <c r="D25" s="5">
        <f aca="true" t="shared" si="15" ref="D25:AE25">12597.1*(100+D26)/100</f>
        <v>12962.4159</v>
      </c>
      <c r="E25" s="5">
        <f t="shared" si="15"/>
        <v>12798.653599999998</v>
      </c>
      <c r="F25" s="5">
        <f t="shared" si="15"/>
        <v>13630.0622</v>
      </c>
      <c r="G25" s="5">
        <f t="shared" si="15"/>
        <v>14826.786700000002</v>
      </c>
      <c r="H25" s="5">
        <f t="shared" si="15"/>
        <v>12597.1</v>
      </c>
      <c r="I25" s="5">
        <f t="shared" si="15"/>
        <v>13667.853500000001</v>
      </c>
      <c r="J25" s="5">
        <f t="shared" si="15"/>
        <v>12042.8276</v>
      </c>
      <c r="K25" s="5">
        <f t="shared" si="15"/>
        <v>11942.0508</v>
      </c>
      <c r="L25" s="5">
        <f t="shared" si="15"/>
        <v>13176.566599999998</v>
      </c>
      <c r="M25" s="5">
        <f t="shared" si="15"/>
        <v>12357.7551</v>
      </c>
      <c r="N25" s="5">
        <f t="shared" si="15"/>
        <v>13025.4014</v>
      </c>
      <c r="O25" s="5">
        <f t="shared" si="15"/>
        <v>12823.8478</v>
      </c>
      <c r="P25" s="5">
        <f t="shared" si="15"/>
        <v>13012.8043</v>
      </c>
      <c r="Q25" s="5">
        <f t="shared" si="15"/>
        <v>12458.531900000002</v>
      </c>
      <c r="R25" s="5">
        <f t="shared" si="15"/>
        <v>12609.6971</v>
      </c>
      <c r="S25" s="5">
        <f t="shared" si="15"/>
        <v>11929.453700000002</v>
      </c>
      <c r="T25" s="5">
        <f t="shared" si="15"/>
        <v>13088.386900000001</v>
      </c>
      <c r="U25" s="5">
        <f t="shared" si="15"/>
        <v>13793.824499999999</v>
      </c>
      <c r="V25" s="5">
        <f t="shared" si="15"/>
        <v>13264.746299999999</v>
      </c>
      <c r="W25" s="5">
        <f t="shared" si="15"/>
        <v>13793.824499999999</v>
      </c>
      <c r="X25" s="5">
        <f t="shared" si="15"/>
        <v>10480.7872</v>
      </c>
      <c r="Y25" s="5">
        <f t="shared" si="15"/>
        <v>13856.81</v>
      </c>
      <c r="Z25" s="5">
        <f t="shared" si="15"/>
        <v>12861.639099999999</v>
      </c>
      <c r="AA25" s="5">
        <f t="shared" si="15"/>
        <v>13529.2854</v>
      </c>
      <c r="AB25" s="5">
        <f t="shared" si="15"/>
        <v>13642.6593</v>
      </c>
      <c r="AC25" s="5">
        <f t="shared" si="15"/>
        <v>12886.8333</v>
      </c>
      <c r="AD25" s="5">
        <f t="shared" si="15"/>
        <v>11186.2248</v>
      </c>
      <c r="AE25" s="5">
        <f t="shared" si="15"/>
        <v>13504.0912</v>
      </c>
      <c r="AF25" s="5">
        <f aca="true" t="shared" si="16" ref="AF25:BK25">12597.1*(100+AF26)/100</f>
        <v>11778.2885</v>
      </c>
      <c r="AG25" s="5">
        <f t="shared" si="16"/>
        <v>12546.711599999999</v>
      </c>
      <c r="AH25" s="5">
        <f t="shared" si="16"/>
        <v>12068.021799999999</v>
      </c>
      <c r="AI25" s="5">
        <f t="shared" si="16"/>
        <v>13869.4071</v>
      </c>
      <c r="AJ25" s="5">
        <f t="shared" si="16"/>
        <v>13944.9897</v>
      </c>
      <c r="AK25" s="5">
        <f t="shared" si="16"/>
        <v>11727.9001</v>
      </c>
      <c r="AL25" s="5">
        <f t="shared" si="16"/>
        <v>11274.404499999999</v>
      </c>
      <c r="AM25" s="5">
        <f t="shared" si="16"/>
        <v>11992.4392</v>
      </c>
      <c r="AN25" s="5">
        <f t="shared" si="16"/>
        <v>11337.39</v>
      </c>
      <c r="AO25" s="5">
        <f t="shared" si="16"/>
        <v>11967.245</v>
      </c>
      <c r="AP25" s="5">
        <f t="shared" si="16"/>
        <v>11765.691400000002</v>
      </c>
      <c r="AQ25" s="5">
        <f t="shared" si="16"/>
        <v>13063.1927</v>
      </c>
      <c r="AR25" s="5">
        <f t="shared" si="16"/>
        <v>11211.419000000002</v>
      </c>
      <c r="AS25" s="5">
        <f t="shared" si="16"/>
        <v>10556.3698</v>
      </c>
      <c r="AT25" s="5">
        <f t="shared" si="16"/>
        <v>12723.071000000002</v>
      </c>
      <c r="AU25" s="5">
        <f t="shared" si="16"/>
        <v>12017.6334</v>
      </c>
      <c r="AV25" s="5">
        <f t="shared" si="16"/>
        <v>10380.010400000001</v>
      </c>
      <c r="AW25" s="5">
        <f t="shared" si="16"/>
        <v>14474.0679</v>
      </c>
      <c r="AX25" s="5">
        <f t="shared" si="16"/>
        <v>10191.0539</v>
      </c>
      <c r="AY25" s="5">
        <f t="shared" si="16"/>
        <v>11954.6479</v>
      </c>
      <c r="AZ25" s="5">
        <f t="shared" si="16"/>
        <v>10669.7437</v>
      </c>
      <c r="BA25" s="5">
        <f t="shared" si="16"/>
        <v>14209.528800000002</v>
      </c>
      <c r="BB25" s="5">
        <f t="shared" si="16"/>
        <v>12408.1435</v>
      </c>
      <c r="BC25" s="5">
        <f t="shared" si="16"/>
        <v>12068.021799999999</v>
      </c>
      <c r="BD25" s="5">
        <f t="shared" si="16"/>
        <v>12206.589899999999</v>
      </c>
      <c r="BE25" s="5">
        <f t="shared" si="16"/>
        <v>12975.013</v>
      </c>
      <c r="BF25" s="5">
        <f t="shared" si="16"/>
        <v>13352.926000000001</v>
      </c>
      <c r="BG25" s="5">
        <f t="shared" si="16"/>
        <v>11715.303</v>
      </c>
      <c r="BH25" s="5">
        <f t="shared" si="16"/>
        <v>13063.1927</v>
      </c>
      <c r="BI25" s="5">
        <f t="shared" si="16"/>
        <v>11879.0653</v>
      </c>
      <c r="BJ25" s="5">
        <f t="shared" si="16"/>
        <v>11992.4392</v>
      </c>
      <c r="BK25" s="5">
        <f t="shared" si="16"/>
        <v>12319.9638</v>
      </c>
      <c r="BL25" s="5">
        <f aca="true" t="shared" si="17" ref="BL25:CQ25">12597.1*(100+BL26)/100</f>
        <v>12420.740600000001</v>
      </c>
      <c r="BM25" s="5">
        <f t="shared" si="17"/>
        <v>11526.346500000001</v>
      </c>
      <c r="BN25" s="5">
        <f t="shared" si="17"/>
        <v>13730.839000000002</v>
      </c>
      <c r="BO25" s="5">
        <f t="shared" si="17"/>
        <v>9926.514799999999</v>
      </c>
      <c r="BP25" s="5">
        <f t="shared" si="17"/>
        <v>10392.6075</v>
      </c>
      <c r="BQ25" s="5">
        <f t="shared" si="17"/>
        <v>10065.082900000001</v>
      </c>
      <c r="BR25" s="5">
        <f t="shared" si="17"/>
        <v>11564.1378</v>
      </c>
      <c r="BS25" s="5">
        <f t="shared" si="17"/>
        <v>10820.908900000002</v>
      </c>
      <c r="BT25" s="5">
        <f t="shared" si="17"/>
        <v>12496.3232</v>
      </c>
      <c r="BU25" s="5">
        <f t="shared" si="17"/>
        <v>12521.517400000002</v>
      </c>
      <c r="BV25" s="5">
        <f t="shared" si="17"/>
        <v>11740.4972</v>
      </c>
      <c r="BW25" s="5">
        <f t="shared" si="17"/>
        <v>10946.8799</v>
      </c>
      <c r="BX25" s="5">
        <f t="shared" si="17"/>
        <v>11060.253799999999</v>
      </c>
      <c r="BY25" s="5">
        <f t="shared" si="17"/>
        <v>11790.885600000001</v>
      </c>
      <c r="BZ25" s="5">
        <f t="shared" si="17"/>
        <v>11501.1523</v>
      </c>
      <c r="CA25" s="5">
        <f t="shared" si="17"/>
        <v>11387.778400000001</v>
      </c>
      <c r="CB25" s="5">
        <f t="shared" si="17"/>
        <v>13579.673799999999</v>
      </c>
      <c r="CC25" s="5">
        <f t="shared" si="17"/>
        <v>13327.7318</v>
      </c>
      <c r="CD25" s="5">
        <f t="shared" si="17"/>
        <v>10720.132099999999</v>
      </c>
      <c r="CE25" s="5">
        <f t="shared" si="17"/>
        <v>14398.4853</v>
      </c>
      <c r="CF25" s="5">
        <f t="shared" si="17"/>
        <v>14259.9172</v>
      </c>
      <c r="CG25" s="5">
        <f t="shared" si="17"/>
        <v>13743.436099999999</v>
      </c>
      <c r="CH25" s="5">
        <f t="shared" si="17"/>
        <v>11664.9146</v>
      </c>
      <c r="CI25" s="5">
        <f t="shared" si="17"/>
        <v>12483.726099999998</v>
      </c>
      <c r="CJ25" s="5">
        <f t="shared" si="17"/>
        <v>11904.2595</v>
      </c>
      <c r="CK25" s="5">
        <f t="shared" si="17"/>
        <v>10430.3988</v>
      </c>
      <c r="CL25" s="5">
        <f t="shared" si="17"/>
        <v>11929.453700000002</v>
      </c>
      <c r="CM25" s="5">
        <f t="shared" si="17"/>
        <v>10745.326299999999</v>
      </c>
      <c r="CN25" s="5">
        <f t="shared" si="17"/>
        <v>10946.8799</v>
      </c>
      <c r="CO25" s="5">
        <f t="shared" si="17"/>
        <v>9473.0192</v>
      </c>
      <c r="CP25" s="5">
        <f t="shared" si="17"/>
        <v>9699.767</v>
      </c>
      <c r="CQ25" s="5">
        <f t="shared" si="17"/>
        <v>9132.8975</v>
      </c>
      <c r="CR25" s="5">
        <f>12597.1*(100+CR26)/100</f>
        <v>10380.010400000001</v>
      </c>
    </row>
    <row r="26" spans="2:96" ht="15.75" customHeight="1">
      <c r="B26" s="35"/>
      <c r="C26" s="1" t="s">
        <v>2443</v>
      </c>
      <c r="D26" s="5">
        <v>2.9</v>
      </c>
      <c r="E26" s="5">
        <v>1.6</v>
      </c>
      <c r="F26" s="5">
        <v>8.2</v>
      </c>
      <c r="G26" s="5">
        <v>17.7</v>
      </c>
      <c r="H26" s="5">
        <v>0</v>
      </c>
      <c r="I26" s="5">
        <v>8.5</v>
      </c>
      <c r="J26" s="5">
        <v>-4.4</v>
      </c>
      <c r="K26" s="5">
        <v>-5.2</v>
      </c>
      <c r="L26" s="5">
        <v>4.6</v>
      </c>
      <c r="M26" s="5">
        <v>-1.9</v>
      </c>
      <c r="N26" s="5">
        <v>3.4</v>
      </c>
      <c r="O26" s="5">
        <v>1.8</v>
      </c>
      <c r="P26" s="5">
        <v>3.3</v>
      </c>
      <c r="Q26" s="5">
        <v>-1.1</v>
      </c>
      <c r="R26" s="5">
        <v>0.1</v>
      </c>
      <c r="S26" s="5">
        <v>-5.3</v>
      </c>
      <c r="T26" s="5">
        <v>3.9</v>
      </c>
      <c r="U26" s="5">
        <v>9.5</v>
      </c>
      <c r="V26" s="5">
        <v>5.3</v>
      </c>
      <c r="W26" s="5">
        <v>9.5</v>
      </c>
      <c r="X26" s="5">
        <v>-16.8</v>
      </c>
      <c r="Y26" s="5">
        <v>10</v>
      </c>
      <c r="Z26" s="5">
        <v>2.1</v>
      </c>
      <c r="AA26" s="5">
        <v>7.4</v>
      </c>
      <c r="AB26" s="5">
        <v>8.3</v>
      </c>
      <c r="AC26" s="5">
        <v>2.3</v>
      </c>
      <c r="AD26" s="5">
        <v>-11.2</v>
      </c>
      <c r="AE26" s="5">
        <v>7.2</v>
      </c>
      <c r="AF26" s="5">
        <v>-6.5</v>
      </c>
      <c r="AG26" s="5">
        <v>-0.4</v>
      </c>
      <c r="AH26" s="5">
        <v>-4.2</v>
      </c>
      <c r="AI26" s="5">
        <v>10.1</v>
      </c>
      <c r="AJ26" s="5">
        <v>10.7</v>
      </c>
      <c r="AK26" s="5">
        <v>-6.9</v>
      </c>
      <c r="AL26" s="5">
        <v>-10.5</v>
      </c>
      <c r="AM26" s="5">
        <v>-4.8</v>
      </c>
      <c r="AN26" s="5">
        <v>-10</v>
      </c>
      <c r="AO26" s="5">
        <v>-5</v>
      </c>
      <c r="AP26" s="5">
        <v>-6.6</v>
      </c>
      <c r="AQ26" s="5">
        <v>3.7</v>
      </c>
      <c r="AR26" s="5">
        <v>-11</v>
      </c>
      <c r="AS26" s="5">
        <v>-16.2</v>
      </c>
      <c r="AT26" s="5">
        <v>1</v>
      </c>
      <c r="AU26" s="5">
        <v>-4.6</v>
      </c>
      <c r="AV26" s="5">
        <v>-17.6</v>
      </c>
      <c r="AW26" s="5">
        <v>14.9</v>
      </c>
      <c r="AX26" s="5">
        <v>-19.1</v>
      </c>
      <c r="AY26" s="5">
        <v>-5.1</v>
      </c>
      <c r="AZ26" s="5">
        <v>-15.3</v>
      </c>
      <c r="BA26" s="5">
        <v>12.8</v>
      </c>
      <c r="BB26" s="5">
        <v>-1.5</v>
      </c>
      <c r="BC26" s="5">
        <v>-4.2</v>
      </c>
      <c r="BD26" s="5">
        <v>-3.1</v>
      </c>
      <c r="BE26" s="5">
        <v>3</v>
      </c>
      <c r="BF26" s="5">
        <v>6</v>
      </c>
      <c r="BG26" s="5">
        <v>-7</v>
      </c>
      <c r="BH26" s="5">
        <v>3.7</v>
      </c>
      <c r="BI26" s="5">
        <v>-5.7</v>
      </c>
      <c r="BJ26" s="5">
        <v>-4.8</v>
      </c>
      <c r="BK26" s="5">
        <v>-2.2</v>
      </c>
      <c r="BL26" s="5">
        <v>-1.4</v>
      </c>
      <c r="BM26" s="5">
        <v>-8.5</v>
      </c>
      <c r="BN26" s="5">
        <v>9</v>
      </c>
      <c r="BO26" s="5">
        <v>-21.2</v>
      </c>
      <c r="BP26" s="5">
        <v>-17.5</v>
      </c>
      <c r="BQ26" s="5">
        <v>-20.1</v>
      </c>
      <c r="BR26" s="5">
        <v>-8.2</v>
      </c>
      <c r="BS26" s="5">
        <v>-14.1</v>
      </c>
      <c r="BT26" s="5">
        <v>-0.8</v>
      </c>
      <c r="BU26" s="5">
        <v>-0.6</v>
      </c>
      <c r="BV26" s="5">
        <v>-6.8</v>
      </c>
      <c r="BW26" s="5">
        <v>-13.1</v>
      </c>
      <c r="BX26" s="5">
        <v>-12.2</v>
      </c>
      <c r="BY26" s="5">
        <v>-6.4</v>
      </c>
      <c r="BZ26" s="5">
        <v>-8.7</v>
      </c>
      <c r="CA26" s="5">
        <v>-9.6</v>
      </c>
      <c r="CB26" s="5">
        <v>7.8</v>
      </c>
      <c r="CC26" s="5">
        <v>5.8</v>
      </c>
      <c r="CD26" s="5">
        <v>-14.9</v>
      </c>
      <c r="CE26" s="5">
        <v>14.3</v>
      </c>
      <c r="CF26" s="5">
        <v>13.2</v>
      </c>
      <c r="CG26" s="5">
        <v>9.1</v>
      </c>
      <c r="CH26" s="5">
        <v>-7.4</v>
      </c>
      <c r="CI26" s="5">
        <v>-0.9</v>
      </c>
      <c r="CJ26" s="5">
        <v>-5.5</v>
      </c>
      <c r="CK26" s="5">
        <v>-17.2</v>
      </c>
      <c r="CL26" s="5">
        <v>-5.3</v>
      </c>
      <c r="CM26" s="5">
        <v>-14.7</v>
      </c>
      <c r="CN26" s="5">
        <v>-13.1</v>
      </c>
      <c r="CO26" s="5">
        <v>-24.8</v>
      </c>
      <c r="CP26" s="5">
        <v>-23</v>
      </c>
      <c r="CQ26" s="5">
        <v>-27.5</v>
      </c>
      <c r="CR26" s="5">
        <v>-17.6</v>
      </c>
    </row>
    <row r="27" spans="2:96" ht="15.75" customHeight="1">
      <c r="B27" s="35"/>
      <c r="C27" s="1" t="s">
        <v>3366</v>
      </c>
      <c r="D27" s="1">
        <v>33</v>
      </c>
      <c r="E27" s="1">
        <v>37</v>
      </c>
      <c r="F27" s="1">
        <v>16</v>
      </c>
      <c r="G27" s="1">
        <v>1</v>
      </c>
      <c r="H27" s="1">
        <v>40</v>
      </c>
      <c r="I27" s="1">
        <v>14</v>
      </c>
      <c r="J27" s="1">
        <v>53</v>
      </c>
      <c r="K27" s="1">
        <v>59</v>
      </c>
      <c r="L27" s="1">
        <v>24</v>
      </c>
      <c r="M27" s="1">
        <v>48</v>
      </c>
      <c r="N27" s="1">
        <v>29</v>
      </c>
      <c r="O27" s="1">
        <v>36</v>
      </c>
      <c r="P27" s="1">
        <v>30</v>
      </c>
      <c r="Q27" s="1">
        <v>45</v>
      </c>
      <c r="R27" s="1">
        <v>39</v>
      </c>
      <c r="S27" s="1">
        <v>60</v>
      </c>
      <c r="T27" s="1">
        <v>26</v>
      </c>
      <c r="U27" s="1">
        <v>10</v>
      </c>
      <c r="V27" s="1">
        <v>23</v>
      </c>
      <c r="W27" s="1">
        <v>9</v>
      </c>
      <c r="X27" s="1">
        <v>87</v>
      </c>
      <c r="Y27" s="1">
        <v>8</v>
      </c>
      <c r="Z27" s="1">
        <v>35</v>
      </c>
      <c r="AA27" s="1">
        <v>18</v>
      </c>
      <c r="AB27" s="1">
        <v>15</v>
      </c>
      <c r="AC27" s="1">
        <v>34</v>
      </c>
      <c r="AD27" s="1">
        <v>78</v>
      </c>
      <c r="AE27" s="1">
        <v>19</v>
      </c>
      <c r="AF27" s="1">
        <v>65</v>
      </c>
      <c r="AG27" s="1">
        <v>41</v>
      </c>
      <c r="AH27" s="1">
        <v>51</v>
      </c>
      <c r="AI27" s="1">
        <v>7</v>
      </c>
      <c r="AJ27" s="1">
        <v>6</v>
      </c>
      <c r="AK27" s="1">
        <v>68</v>
      </c>
      <c r="AL27" s="1">
        <v>76</v>
      </c>
      <c r="AM27" s="1">
        <v>56</v>
      </c>
      <c r="AN27" s="1">
        <v>75</v>
      </c>
      <c r="AO27" s="1">
        <v>57</v>
      </c>
      <c r="AP27" s="1">
        <v>66</v>
      </c>
      <c r="AQ27" s="1">
        <v>27</v>
      </c>
      <c r="AR27" s="1">
        <v>77</v>
      </c>
      <c r="AS27" s="1">
        <v>86</v>
      </c>
      <c r="AT27" s="1">
        <v>38</v>
      </c>
      <c r="AU27" s="1">
        <v>54</v>
      </c>
      <c r="AV27" s="1">
        <v>90</v>
      </c>
      <c r="AW27" s="1">
        <v>2</v>
      </c>
      <c r="AX27" s="1">
        <v>92</v>
      </c>
      <c r="AY27" s="1">
        <v>58</v>
      </c>
      <c r="AZ27" s="1">
        <v>85</v>
      </c>
      <c r="BA27" s="1">
        <v>5</v>
      </c>
      <c r="BB27" s="1">
        <v>47</v>
      </c>
      <c r="BC27" s="1">
        <v>51</v>
      </c>
      <c r="BD27" s="1">
        <v>50</v>
      </c>
      <c r="BE27" s="1">
        <v>32</v>
      </c>
      <c r="BF27" s="1">
        <v>21</v>
      </c>
      <c r="BG27" s="1">
        <v>69</v>
      </c>
      <c r="BH27" s="1">
        <v>28</v>
      </c>
      <c r="BI27" s="1">
        <v>63</v>
      </c>
      <c r="BJ27" s="1">
        <v>55</v>
      </c>
      <c r="BK27" s="1">
        <v>49</v>
      </c>
      <c r="BL27" s="1">
        <v>46</v>
      </c>
      <c r="BM27" s="1">
        <v>72</v>
      </c>
      <c r="BN27" s="1">
        <v>12</v>
      </c>
      <c r="BO27" s="1">
        <v>94</v>
      </c>
      <c r="BP27" s="1">
        <v>89</v>
      </c>
      <c r="BQ27" s="1">
        <v>93</v>
      </c>
      <c r="BR27" s="1">
        <v>71</v>
      </c>
      <c r="BS27" s="1">
        <v>82</v>
      </c>
      <c r="BT27" s="1">
        <v>43</v>
      </c>
      <c r="BU27" s="1">
        <v>42</v>
      </c>
      <c r="BV27" s="1">
        <v>67</v>
      </c>
      <c r="BW27" s="1">
        <v>80</v>
      </c>
      <c r="BX27" s="1">
        <v>79</v>
      </c>
      <c r="BY27" s="1">
        <v>64</v>
      </c>
      <c r="BZ27" s="1">
        <v>73</v>
      </c>
      <c r="CA27" s="1">
        <v>74</v>
      </c>
      <c r="CB27" s="1">
        <v>17</v>
      </c>
      <c r="CC27" s="1">
        <v>22</v>
      </c>
      <c r="CD27" s="1">
        <v>84</v>
      </c>
      <c r="CE27" s="1">
        <v>3</v>
      </c>
      <c r="CF27" s="1">
        <v>4</v>
      </c>
      <c r="CG27" s="1">
        <v>11</v>
      </c>
      <c r="CH27" s="1">
        <v>70</v>
      </c>
      <c r="CI27" s="1">
        <v>44</v>
      </c>
      <c r="CJ27" s="1">
        <v>62</v>
      </c>
      <c r="CK27" s="1">
        <v>88</v>
      </c>
      <c r="CL27" s="1">
        <v>60</v>
      </c>
      <c r="CM27" s="1">
        <v>83</v>
      </c>
      <c r="CN27" s="1">
        <v>80</v>
      </c>
      <c r="CO27" s="1">
        <v>96</v>
      </c>
      <c r="CP27" s="1">
        <v>95</v>
      </c>
      <c r="CQ27" s="1">
        <v>97</v>
      </c>
      <c r="CR27" s="1">
        <v>90</v>
      </c>
    </row>
    <row r="28" spans="2:96" ht="15.75" customHeight="1">
      <c r="B28" s="35" t="s">
        <v>2447</v>
      </c>
      <c r="C28" s="1" t="s">
        <v>3367</v>
      </c>
      <c r="D28" s="5">
        <f aca="true" t="shared" si="18" ref="D28:AE28">11960.1*(100+D29)/100</f>
        <v>13287.6711</v>
      </c>
      <c r="E28" s="5">
        <f t="shared" si="18"/>
        <v>12247.1424</v>
      </c>
      <c r="F28" s="5">
        <f t="shared" si="18"/>
        <v>13275.711000000001</v>
      </c>
      <c r="G28" s="5">
        <f t="shared" si="18"/>
        <v>11182.693500000001</v>
      </c>
      <c r="H28" s="5">
        <f t="shared" si="18"/>
        <v>11960.1</v>
      </c>
      <c r="I28" s="5">
        <f t="shared" si="18"/>
        <v>13359.431700000001</v>
      </c>
      <c r="J28" s="5">
        <f t="shared" si="18"/>
        <v>11182.693500000001</v>
      </c>
      <c r="K28" s="5">
        <f t="shared" si="18"/>
        <v>11637.1773</v>
      </c>
      <c r="L28" s="5">
        <f t="shared" si="18"/>
        <v>12450.4641</v>
      </c>
      <c r="M28" s="5">
        <f t="shared" si="18"/>
        <v>8431.8705</v>
      </c>
      <c r="N28" s="5">
        <f t="shared" si="18"/>
        <v>11158.7733</v>
      </c>
      <c r="O28" s="5">
        <f t="shared" si="18"/>
        <v>12175.3818</v>
      </c>
      <c r="P28" s="5">
        <f t="shared" si="18"/>
        <v>12091.6611</v>
      </c>
      <c r="Q28" s="5">
        <f t="shared" si="18"/>
        <v>11888.339400000003</v>
      </c>
      <c r="R28" s="5">
        <f t="shared" si="18"/>
        <v>13275.711000000001</v>
      </c>
      <c r="S28" s="5">
        <f t="shared" si="18"/>
        <v>13371.3918</v>
      </c>
      <c r="T28" s="5">
        <f t="shared" si="18"/>
        <v>11134.8531</v>
      </c>
      <c r="U28" s="5">
        <f t="shared" si="18"/>
        <v>10225.8855</v>
      </c>
      <c r="V28" s="5">
        <f t="shared" si="18"/>
        <v>11948.1399</v>
      </c>
      <c r="W28" s="5">
        <f t="shared" si="18"/>
        <v>13371.3918</v>
      </c>
      <c r="X28" s="5">
        <f t="shared" si="18"/>
        <v>12223.2222</v>
      </c>
      <c r="Y28" s="5">
        <f t="shared" si="18"/>
        <v>13096.3095</v>
      </c>
      <c r="Z28" s="5">
        <f t="shared" si="18"/>
        <v>12366.743400000001</v>
      </c>
      <c r="AA28" s="5">
        <f t="shared" si="18"/>
        <v>12761.426700000002</v>
      </c>
      <c r="AB28" s="5">
        <f t="shared" si="18"/>
        <v>13825.875600000001</v>
      </c>
      <c r="AC28" s="5">
        <f t="shared" si="18"/>
        <v>10441.1673</v>
      </c>
      <c r="AD28" s="5">
        <f t="shared" si="18"/>
        <v>12641.825700000001</v>
      </c>
      <c r="AE28" s="5">
        <f t="shared" si="18"/>
        <v>12055.7808</v>
      </c>
      <c r="AF28" s="5">
        <f aca="true" t="shared" si="19" ref="AF28:BK28">11960.1*(100+AF29)/100</f>
        <v>13479.0327</v>
      </c>
      <c r="AG28" s="5">
        <f t="shared" si="19"/>
        <v>12318.903</v>
      </c>
      <c r="AH28" s="5">
        <f t="shared" si="19"/>
        <v>11804.6187</v>
      </c>
      <c r="AI28" s="5">
        <f t="shared" si="19"/>
        <v>10285.686</v>
      </c>
      <c r="AJ28" s="5">
        <f t="shared" si="19"/>
        <v>10764.09</v>
      </c>
      <c r="AK28" s="5">
        <f t="shared" si="19"/>
        <v>12199.302</v>
      </c>
      <c r="AL28" s="5">
        <f t="shared" si="19"/>
        <v>12617.9055</v>
      </c>
      <c r="AM28" s="5">
        <f t="shared" si="19"/>
        <v>13144.149900000002</v>
      </c>
      <c r="AN28" s="5">
        <f t="shared" si="19"/>
        <v>13251.7908</v>
      </c>
      <c r="AO28" s="5">
        <f t="shared" si="19"/>
        <v>12163.4217</v>
      </c>
      <c r="AP28" s="5">
        <f t="shared" si="19"/>
        <v>12283.0227</v>
      </c>
      <c r="AQ28" s="5">
        <f t="shared" si="19"/>
        <v>11350.1349</v>
      </c>
      <c r="AR28" s="5">
        <f t="shared" si="19"/>
        <v>13670.3943</v>
      </c>
      <c r="AS28" s="5">
        <f t="shared" si="19"/>
        <v>10608.6087</v>
      </c>
      <c r="AT28" s="5">
        <f t="shared" si="19"/>
        <v>10070.4042</v>
      </c>
      <c r="AU28" s="5">
        <f t="shared" si="19"/>
        <v>9926.883</v>
      </c>
      <c r="AV28" s="5">
        <f t="shared" si="19"/>
        <v>12091.6611</v>
      </c>
      <c r="AW28" s="5">
        <f t="shared" si="19"/>
        <v>12510.2646</v>
      </c>
      <c r="AX28" s="5">
        <f t="shared" si="19"/>
        <v>12534.184799999999</v>
      </c>
      <c r="AY28" s="5">
        <f t="shared" si="19"/>
        <v>13239.8307</v>
      </c>
      <c r="AZ28" s="5">
        <f t="shared" si="19"/>
        <v>12845.147400000002</v>
      </c>
      <c r="BA28" s="5">
        <f t="shared" si="19"/>
        <v>10297.6461</v>
      </c>
      <c r="BB28" s="5">
        <f t="shared" si="19"/>
        <v>11876.379299999999</v>
      </c>
      <c r="BC28" s="5">
        <f t="shared" si="19"/>
        <v>9974.7234</v>
      </c>
      <c r="BD28" s="5">
        <f t="shared" si="19"/>
        <v>10142.1648</v>
      </c>
      <c r="BE28" s="5">
        <f t="shared" si="19"/>
        <v>12928.8681</v>
      </c>
      <c r="BF28" s="5">
        <f t="shared" si="19"/>
        <v>11792.658599999999</v>
      </c>
      <c r="BG28" s="5">
        <f t="shared" si="19"/>
        <v>10680.369299999998</v>
      </c>
      <c r="BH28" s="5">
        <f t="shared" si="19"/>
        <v>11302.2945</v>
      </c>
      <c r="BI28" s="5">
        <f t="shared" si="19"/>
        <v>12019.9005</v>
      </c>
      <c r="BJ28" s="5">
        <f t="shared" si="19"/>
        <v>12952.7883</v>
      </c>
      <c r="BK28" s="5">
        <f t="shared" si="19"/>
        <v>12677.706</v>
      </c>
      <c r="BL28" s="5">
        <f aca="true" t="shared" si="20" ref="BL28:CQ28">11960.1*(100+BL29)/100</f>
        <v>10297.6461</v>
      </c>
      <c r="BM28" s="5">
        <f t="shared" si="20"/>
        <v>9532.199700000001</v>
      </c>
      <c r="BN28" s="5">
        <f t="shared" si="20"/>
        <v>10656.4491</v>
      </c>
      <c r="BO28" s="5">
        <f t="shared" si="20"/>
        <v>11433.8556</v>
      </c>
      <c r="BP28" s="5">
        <f t="shared" si="20"/>
        <v>12271.0626</v>
      </c>
      <c r="BQ28" s="5">
        <f t="shared" si="20"/>
        <v>11577.3768</v>
      </c>
      <c r="BR28" s="5">
        <f t="shared" si="20"/>
        <v>8623.2321</v>
      </c>
      <c r="BS28" s="5">
        <f t="shared" si="20"/>
        <v>10345.4865</v>
      </c>
      <c r="BT28" s="5">
        <f t="shared" si="20"/>
        <v>8120.9079</v>
      </c>
      <c r="BU28" s="5">
        <f t="shared" si="20"/>
        <v>12151.461599999999</v>
      </c>
      <c r="BV28" s="5">
        <f t="shared" si="20"/>
        <v>12785.346900000002</v>
      </c>
      <c r="BW28" s="5">
        <f t="shared" si="20"/>
        <v>9592.0002</v>
      </c>
      <c r="BX28" s="5">
        <f t="shared" si="20"/>
        <v>12151.461599999999</v>
      </c>
      <c r="BY28" s="5">
        <f t="shared" si="20"/>
        <v>10656.4491</v>
      </c>
      <c r="BZ28" s="5">
        <f t="shared" si="20"/>
        <v>12366.743400000001</v>
      </c>
      <c r="CA28" s="5">
        <f t="shared" si="20"/>
        <v>12019.9005</v>
      </c>
      <c r="CB28" s="5">
        <f t="shared" si="20"/>
        <v>10704.289499999999</v>
      </c>
      <c r="CC28" s="5">
        <f t="shared" si="20"/>
        <v>13048.469099999998</v>
      </c>
      <c r="CD28" s="5">
        <f t="shared" si="20"/>
        <v>10548.808200000001</v>
      </c>
      <c r="CE28" s="5">
        <f t="shared" si="20"/>
        <v>8144.8281</v>
      </c>
      <c r="CF28" s="5">
        <f t="shared" si="20"/>
        <v>11039.1723</v>
      </c>
      <c r="CG28" s="5">
        <f t="shared" si="20"/>
        <v>9795.3219</v>
      </c>
      <c r="CH28" s="5">
        <f t="shared" si="20"/>
        <v>9711.601200000001</v>
      </c>
      <c r="CI28" s="5">
        <f t="shared" si="20"/>
        <v>12558.105</v>
      </c>
      <c r="CJ28" s="5">
        <f t="shared" si="20"/>
        <v>10369.4067</v>
      </c>
      <c r="CK28" s="5">
        <f t="shared" si="20"/>
        <v>10130.2047</v>
      </c>
      <c r="CL28" s="5">
        <f t="shared" si="20"/>
        <v>11027.2122</v>
      </c>
      <c r="CM28" s="5">
        <f t="shared" si="20"/>
        <v>9603.9603</v>
      </c>
      <c r="CN28" s="5">
        <f t="shared" si="20"/>
        <v>9089.676</v>
      </c>
      <c r="CO28" s="5">
        <f t="shared" si="20"/>
        <v>8312.2695</v>
      </c>
      <c r="CP28" s="5">
        <f t="shared" si="20"/>
        <v>8659.112400000002</v>
      </c>
      <c r="CQ28" s="5">
        <f t="shared" si="20"/>
        <v>7750.1448</v>
      </c>
      <c r="CR28" s="5">
        <f>11960.1*(100+CR29)/100</f>
        <v>8778.7134</v>
      </c>
    </row>
    <row r="29" spans="2:96" ht="15.75" customHeight="1">
      <c r="B29" s="35"/>
      <c r="C29" s="1" t="s">
        <v>2443</v>
      </c>
      <c r="D29" s="15">
        <v>11.1</v>
      </c>
      <c r="E29" s="15">
        <v>2.4</v>
      </c>
      <c r="F29" s="15">
        <v>11</v>
      </c>
      <c r="G29" s="15">
        <v>-6.5</v>
      </c>
      <c r="H29" s="15">
        <v>0</v>
      </c>
      <c r="I29" s="15">
        <v>11.7</v>
      </c>
      <c r="J29" s="15">
        <v>-6.5</v>
      </c>
      <c r="K29" s="15">
        <v>-2.7</v>
      </c>
      <c r="L29" s="15">
        <v>4.1</v>
      </c>
      <c r="M29" s="15">
        <v>-29.5</v>
      </c>
      <c r="N29" s="15">
        <v>-6.7</v>
      </c>
      <c r="O29" s="15">
        <v>1.8</v>
      </c>
      <c r="P29" s="15">
        <v>1.1</v>
      </c>
      <c r="Q29" s="15">
        <v>-0.6</v>
      </c>
      <c r="R29" s="15">
        <v>11</v>
      </c>
      <c r="S29" s="15">
        <v>11.8</v>
      </c>
      <c r="T29" s="15">
        <v>-6.9</v>
      </c>
      <c r="U29" s="15">
        <v>-14.5</v>
      </c>
      <c r="V29" s="15">
        <v>-0.1</v>
      </c>
      <c r="W29" s="15">
        <v>11.8</v>
      </c>
      <c r="X29" s="15">
        <v>2.2</v>
      </c>
      <c r="Y29" s="15">
        <v>9.5</v>
      </c>
      <c r="Z29" s="15">
        <v>3.4</v>
      </c>
      <c r="AA29" s="15">
        <v>6.7</v>
      </c>
      <c r="AB29" s="15">
        <v>15.6</v>
      </c>
      <c r="AC29" s="15">
        <v>-12.7</v>
      </c>
      <c r="AD29" s="15">
        <v>5.7</v>
      </c>
      <c r="AE29" s="15">
        <v>0.8</v>
      </c>
      <c r="AF29" s="15">
        <v>12.7</v>
      </c>
      <c r="AG29" s="15">
        <v>3</v>
      </c>
      <c r="AH29" s="15">
        <v>-1.3</v>
      </c>
      <c r="AI29" s="15">
        <v>-14</v>
      </c>
      <c r="AJ29" s="15">
        <v>-10</v>
      </c>
      <c r="AK29" s="15">
        <v>2</v>
      </c>
      <c r="AL29" s="15">
        <v>5.5</v>
      </c>
      <c r="AM29" s="15">
        <v>9.9</v>
      </c>
      <c r="AN29" s="15">
        <v>10.8</v>
      </c>
      <c r="AO29" s="15">
        <v>1.7</v>
      </c>
      <c r="AP29" s="15">
        <v>2.7</v>
      </c>
      <c r="AQ29" s="15">
        <v>-5.1</v>
      </c>
      <c r="AR29" s="15">
        <v>14.3</v>
      </c>
      <c r="AS29" s="15">
        <v>-11.3</v>
      </c>
      <c r="AT29" s="15">
        <v>-15.8</v>
      </c>
      <c r="AU29" s="15">
        <v>-17</v>
      </c>
      <c r="AV29" s="15">
        <v>1.1</v>
      </c>
      <c r="AW29" s="15">
        <v>4.6</v>
      </c>
      <c r="AX29" s="15">
        <v>4.8</v>
      </c>
      <c r="AY29" s="15">
        <v>10.7</v>
      </c>
      <c r="AZ29" s="15">
        <v>7.4</v>
      </c>
      <c r="BA29" s="15">
        <v>-13.9</v>
      </c>
      <c r="BB29" s="15">
        <v>-0.7</v>
      </c>
      <c r="BC29" s="15">
        <v>-16.6</v>
      </c>
      <c r="BD29" s="15">
        <v>-15.2</v>
      </c>
      <c r="BE29" s="15">
        <v>8.1</v>
      </c>
      <c r="BF29" s="15">
        <v>-1.4</v>
      </c>
      <c r="BG29" s="15">
        <v>-10.7</v>
      </c>
      <c r="BH29" s="15">
        <v>-5.5</v>
      </c>
      <c r="BI29" s="15">
        <v>0.5</v>
      </c>
      <c r="BJ29" s="15">
        <v>8.3</v>
      </c>
      <c r="BK29" s="15">
        <v>6</v>
      </c>
      <c r="BL29" s="15">
        <v>-13.9</v>
      </c>
      <c r="BM29" s="15">
        <v>-20.3</v>
      </c>
      <c r="BN29" s="15">
        <v>-10.9</v>
      </c>
      <c r="BO29" s="15">
        <v>-4.4</v>
      </c>
      <c r="BP29" s="15">
        <v>2.6</v>
      </c>
      <c r="BQ29" s="15">
        <v>-3.2</v>
      </c>
      <c r="BR29" s="15">
        <v>-27.9</v>
      </c>
      <c r="BS29" s="15">
        <v>-13.5</v>
      </c>
      <c r="BT29" s="15">
        <v>-32.1</v>
      </c>
      <c r="BU29" s="15">
        <v>1.6</v>
      </c>
      <c r="BV29" s="15">
        <v>6.9</v>
      </c>
      <c r="BW29" s="15">
        <v>-19.8</v>
      </c>
      <c r="BX29" s="15">
        <v>1.6</v>
      </c>
      <c r="BY29" s="15">
        <v>-10.9</v>
      </c>
      <c r="BZ29" s="15">
        <v>3.4</v>
      </c>
      <c r="CA29" s="15">
        <v>0.5</v>
      </c>
      <c r="CB29" s="15">
        <v>-10.5</v>
      </c>
      <c r="CC29" s="15">
        <v>9.1</v>
      </c>
      <c r="CD29" s="15">
        <v>-11.8</v>
      </c>
      <c r="CE29" s="15">
        <v>-31.9</v>
      </c>
      <c r="CF29" s="15">
        <v>-7.7</v>
      </c>
      <c r="CG29" s="15">
        <v>-18.1</v>
      </c>
      <c r="CH29" s="15">
        <v>-18.8</v>
      </c>
      <c r="CI29" s="15">
        <v>5</v>
      </c>
      <c r="CJ29" s="15">
        <v>-13.3</v>
      </c>
      <c r="CK29" s="15">
        <v>-15.3</v>
      </c>
      <c r="CL29" s="15">
        <v>-7.8</v>
      </c>
      <c r="CM29" s="15">
        <v>-19.7</v>
      </c>
      <c r="CN29" s="15">
        <v>-24</v>
      </c>
      <c r="CO29" s="15">
        <v>-30.5</v>
      </c>
      <c r="CP29" s="15">
        <v>-27.6</v>
      </c>
      <c r="CQ29" s="15">
        <v>-35.2</v>
      </c>
      <c r="CR29" s="15">
        <v>-26.6</v>
      </c>
    </row>
    <row r="30" spans="2:96" ht="15.75" customHeight="1">
      <c r="B30" s="36"/>
      <c r="C30" s="3" t="s">
        <v>3366</v>
      </c>
      <c r="D30" s="3">
        <v>7</v>
      </c>
      <c r="E30" s="3">
        <v>33</v>
      </c>
      <c r="F30" s="3">
        <v>8</v>
      </c>
      <c r="G30" s="3">
        <v>58</v>
      </c>
      <c r="H30" s="3">
        <v>46</v>
      </c>
      <c r="I30" s="3">
        <v>6</v>
      </c>
      <c r="J30" s="3">
        <v>59</v>
      </c>
      <c r="K30" s="3">
        <v>52</v>
      </c>
      <c r="L30" s="3">
        <v>26</v>
      </c>
      <c r="M30" s="3">
        <v>93</v>
      </c>
      <c r="N30" s="3">
        <v>60</v>
      </c>
      <c r="O30" s="3">
        <v>37</v>
      </c>
      <c r="P30" s="3">
        <v>41</v>
      </c>
      <c r="Q30" s="3">
        <v>48</v>
      </c>
      <c r="R30" s="3">
        <v>8</v>
      </c>
      <c r="S30" s="3">
        <v>4</v>
      </c>
      <c r="T30" s="3">
        <v>61</v>
      </c>
      <c r="U30" s="3">
        <v>78</v>
      </c>
      <c r="V30" s="3">
        <v>47</v>
      </c>
      <c r="W30" s="3">
        <v>4</v>
      </c>
      <c r="X30" s="3">
        <v>34</v>
      </c>
      <c r="Y30" s="3">
        <v>13</v>
      </c>
      <c r="Z30" s="3">
        <v>28</v>
      </c>
      <c r="AA30" s="3">
        <v>19</v>
      </c>
      <c r="AB30" s="3">
        <v>1</v>
      </c>
      <c r="AC30" s="3">
        <v>72</v>
      </c>
      <c r="AD30" s="3">
        <v>21</v>
      </c>
      <c r="AE30" s="3">
        <v>43</v>
      </c>
      <c r="AF30" s="3">
        <v>3</v>
      </c>
      <c r="AG30" s="3">
        <v>30</v>
      </c>
      <c r="AH30" s="3">
        <v>50</v>
      </c>
      <c r="AI30" s="3">
        <v>77</v>
      </c>
      <c r="AJ30" s="3">
        <v>64</v>
      </c>
      <c r="AK30" s="3">
        <v>35</v>
      </c>
      <c r="AL30" s="3">
        <v>22</v>
      </c>
      <c r="AM30" s="3">
        <v>12</v>
      </c>
      <c r="AN30" s="3">
        <v>10</v>
      </c>
      <c r="AO30" s="3">
        <v>38</v>
      </c>
      <c r="AP30" s="3">
        <v>31</v>
      </c>
      <c r="AQ30" s="3">
        <v>56</v>
      </c>
      <c r="AR30" s="3">
        <v>2</v>
      </c>
      <c r="AS30" s="3">
        <v>69</v>
      </c>
      <c r="AT30" s="3">
        <v>81</v>
      </c>
      <c r="AU30" s="3">
        <v>83</v>
      </c>
      <c r="AV30" s="3">
        <v>41</v>
      </c>
      <c r="AW30" s="3">
        <v>25</v>
      </c>
      <c r="AX30" s="3">
        <v>24</v>
      </c>
      <c r="AY30" s="3">
        <v>11</v>
      </c>
      <c r="AZ30" s="3">
        <v>17</v>
      </c>
      <c r="BA30" s="3">
        <v>75</v>
      </c>
      <c r="BB30" s="3">
        <v>49</v>
      </c>
      <c r="BC30" s="3">
        <v>82</v>
      </c>
      <c r="BD30" s="3">
        <v>79</v>
      </c>
      <c r="BE30" s="3">
        <v>16</v>
      </c>
      <c r="BF30" s="3">
        <v>51</v>
      </c>
      <c r="BG30" s="3">
        <v>66</v>
      </c>
      <c r="BH30" s="3">
        <v>57</v>
      </c>
      <c r="BI30" s="3">
        <v>44</v>
      </c>
      <c r="BJ30" s="3">
        <v>15</v>
      </c>
      <c r="BK30" s="3">
        <v>20</v>
      </c>
      <c r="BL30" s="3">
        <v>75</v>
      </c>
      <c r="BM30" s="3">
        <v>88</v>
      </c>
      <c r="BN30" s="3">
        <v>67</v>
      </c>
      <c r="BO30" s="3">
        <v>55</v>
      </c>
      <c r="BP30" s="3">
        <v>32</v>
      </c>
      <c r="BQ30" s="3">
        <v>53</v>
      </c>
      <c r="BR30" s="3">
        <v>92</v>
      </c>
      <c r="BS30" s="3">
        <v>74</v>
      </c>
      <c r="BT30" s="3">
        <v>96</v>
      </c>
      <c r="BU30" s="3">
        <v>39</v>
      </c>
      <c r="BV30" s="3">
        <v>18</v>
      </c>
      <c r="BW30" s="3">
        <v>87</v>
      </c>
      <c r="BX30" s="3">
        <v>39</v>
      </c>
      <c r="BY30" s="3">
        <v>67</v>
      </c>
      <c r="BZ30" s="3">
        <v>29</v>
      </c>
      <c r="CA30" s="3">
        <v>44</v>
      </c>
      <c r="CB30" s="3">
        <v>65</v>
      </c>
      <c r="CC30" s="3">
        <v>14</v>
      </c>
      <c r="CD30" s="3">
        <v>71</v>
      </c>
      <c r="CE30" s="3">
        <v>95</v>
      </c>
      <c r="CF30" s="3">
        <v>62</v>
      </c>
      <c r="CG30" s="3">
        <v>84</v>
      </c>
      <c r="CH30" s="3">
        <v>85</v>
      </c>
      <c r="CI30" s="3">
        <v>23</v>
      </c>
      <c r="CJ30" s="3">
        <v>73</v>
      </c>
      <c r="CK30" s="3">
        <v>80</v>
      </c>
      <c r="CL30" s="3">
        <v>63</v>
      </c>
      <c r="CM30" s="3">
        <v>86</v>
      </c>
      <c r="CN30" s="3">
        <v>89</v>
      </c>
      <c r="CO30" s="3">
        <v>94</v>
      </c>
      <c r="CP30" s="3">
        <v>91</v>
      </c>
      <c r="CQ30" s="3">
        <v>97</v>
      </c>
      <c r="CR30" s="3">
        <v>90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</sheetData>
  <mergeCells count="6">
    <mergeCell ref="B28:B30"/>
    <mergeCell ref="B6:B15"/>
    <mergeCell ref="B16:B18"/>
    <mergeCell ref="B19:B21"/>
    <mergeCell ref="B22:B24"/>
    <mergeCell ref="B25:B27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28"/>
  <sheetViews>
    <sheetView workbookViewId="0" topLeftCell="CQ1">
      <selection activeCell="Q3" sqref="Q3"/>
    </sheetView>
  </sheetViews>
  <sheetFormatPr defaultColWidth="9.00390625" defaultRowHeight="14.25"/>
  <cols>
    <col min="1" max="1" width="7.25390625" style="11" customWidth="1"/>
    <col min="2" max="2" width="6.625" style="11" customWidth="1"/>
    <col min="3" max="3" width="8.00390625" style="11" customWidth="1"/>
    <col min="4" max="45" width="9.25390625" style="11" customWidth="1"/>
    <col min="46" max="57" width="8.50390625" style="11" customWidth="1"/>
    <col min="58" max="58" width="9.25390625" style="11" customWidth="1"/>
    <col min="59" max="84" width="9.00390625" style="11" customWidth="1"/>
    <col min="85" max="97" width="8.375" style="11" customWidth="1"/>
    <col min="98" max="113" width="9.00390625" style="11" customWidth="1"/>
    <col min="114" max="114" width="11.25390625" style="11" bestFit="1" customWidth="1"/>
    <col min="115" max="16384" width="9.00390625" style="11" customWidth="1"/>
  </cols>
  <sheetData>
    <row r="1" spans="2:8" s="1" customFormat="1" ht="18.75" customHeight="1">
      <c r="B1" s="11"/>
      <c r="E1" s="24" t="s">
        <v>1434</v>
      </c>
      <c r="H1" s="1" t="s">
        <v>2448</v>
      </c>
    </row>
    <row r="2" spans="2:124" s="1" customFormat="1" ht="18.75" customHeight="1">
      <c r="B2" s="11"/>
      <c r="D2" s="28">
        <v>71</v>
      </c>
      <c r="E2" s="28">
        <v>3</v>
      </c>
      <c r="F2" s="33"/>
      <c r="G2" s="28">
        <v>46</v>
      </c>
      <c r="H2" s="28">
        <v>113</v>
      </c>
      <c r="I2" s="28">
        <v>88</v>
      </c>
      <c r="J2" s="28">
        <v>106</v>
      </c>
      <c r="K2" s="28">
        <v>49</v>
      </c>
      <c r="L2" s="28">
        <v>15</v>
      </c>
      <c r="M2" s="28">
        <v>40</v>
      </c>
      <c r="N2" s="28">
        <v>20</v>
      </c>
      <c r="O2" s="28">
        <v>38</v>
      </c>
      <c r="P2" s="28">
        <v>44</v>
      </c>
      <c r="Q2" s="28">
        <v>60</v>
      </c>
      <c r="R2" s="28">
        <v>6</v>
      </c>
      <c r="S2" s="28">
        <v>52</v>
      </c>
      <c r="T2" s="28">
        <v>81</v>
      </c>
      <c r="U2" s="28">
        <v>78</v>
      </c>
      <c r="V2" s="28">
        <v>1</v>
      </c>
      <c r="W2" s="28">
        <v>47</v>
      </c>
      <c r="X2" s="28">
        <v>51</v>
      </c>
      <c r="Y2" s="28">
        <v>54</v>
      </c>
      <c r="Z2" s="28">
        <v>112</v>
      </c>
      <c r="AA2" s="28">
        <v>72</v>
      </c>
      <c r="AB2" s="28">
        <v>17</v>
      </c>
      <c r="AC2" s="28">
        <v>7</v>
      </c>
      <c r="AD2" s="28">
        <v>22</v>
      </c>
      <c r="AE2" s="28">
        <v>118</v>
      </c>
      <c r="AF2" s="28">
        <v>92</v>
      </c>
      <c r="AG2" s="28">
        <v>101</v>
      </c>
      <c r="AH2" s="28">
        <v>18</v>
      </c>
      <c r="AI2" s="28">
        <v>57</v>
      </c>
      <c r="AJ2" s="28">
        <v>59</v>
      </c>
      <c r="AK2" s="28">
        <v>107</v>
      </c>
      <c r="AL2" s="28">
        <v>121</v>
      </c>
      <c r="AM2" s="28">
        <v>125</v>
      </c>
      <c r="AN2" s="28">
        <v>34</v>
      </c>
      <c r="AO2" s="28">
        <v>84</v>
      </c>
      <c r="AP2" s="28">
        <v>42</v>
      </c>
      <c r="AQ2" s="28">
        <v>99</v>
      </c>
      <c r="AR2" s="28">
        <v>61</v>
      </c>
      <c r="AS2" s="28">
        <v>95</v>
      </c>
      <c r="AT2" s="28">
        <v>33</v>
      </c>
      <c r="AU2" s="28">
        <v>10</v>
      </c>
      <c r="AV2" s="28">
        <v>75</v>
      </c>
      <c r="AW2" s="28">
        <v>29</v>
      </c>
      <c r="AX2" s="28">
        <v>77</v>
      </c>
      <c r="AY2" s="28">
        <v>4</v>
      </c>
      <c r="AZ2" s="28">
        <v>86</v>
      </c>
      <c r="BA2" s="28">
        <v>36</v>
      </c>
      <c r="BB2" s="28">
        <v>83</v>
      </c>
      <c r="BC2" s="28">
        <v>19</v>
      </c>
      <c r="BD2" s="28">
        <v>73</v>
      </c>
      <c r="BE2" s="28">
        <v>91</v>
      </c>
      <c r="BF2" s="28">
        <v>35</v>
      </c>
      <c r="BG2" s="28">
        <v>48</v>
      </c>
      <c r="BH2" s="28">
        <v>11</v>
      </c>
      <c r="BI2" s="28">
        <v>115</v>
      </c>
      <c r="BJ2" s="28">
        <v>27</v>
      </c>
      <c r="BK2" s="28">
        <v>70</v>
      </c>
      <c r="BL2" s="28">
        <v>108</v>
      </c>
      <c r="BM2" s="28">
        <v>41</v>
      </c>
      <c r="BN2" s="28">
        <v>5</v>
      </c>
      <c r="BO2" s="28">
        <v>97</v>
      </c>
      <c r="BP2" s="28">
        <v>120</v>
      </c>
      <c r="BQ2" s="28">
        <v>16</v>
      </c>
      <c r="BR2" s="28">
        <v>126</v>
      </c>
      <c r="BS2" s="28">
        <v>55</v>
      </c>
      <c r="BT2" s="28">
        <v>111</v>
      </c>
      <c r="BU2" s="28">
        <v>119</v>
      </c>
      <c r="BV2" s="28">
        <v>58</v>
      </c>
      <c r="BW2" s="28">
        <v>67</v>
      </c>
      <c r="BX2" s="28">
        <v>53</v>
      </c>
      <c r="BY2" s="28">
        <v>23</v>
      </c>
      <c r="BZ2" s="28">
        <v>100</v>
      </c>
      <c r="CA2" s="28">
        <v>90</v>
      </c>
      <c r="CB2" s="28">
        <v>82</v>
      </c>
      <c r="CC2" s="28">
        <v>117</v>
      </c>
      <c r="CD2" s="28">
        <v>122</v>
      </c>
      <c r="CE2" s="28">
        <v>98</v>
      </c>
      <c r="CF2" s="28">
        <v>89</v>
      </c>
      <c r="CG2" s="28">
        <v>26</v>
      </c>
      <c r="CH2" s="28">
        <v>76</v>
      </c>
      <c r="CI2" s="28">
        <v>30</v>
      </c>
      <c r="CJ2" s="28">
        <v>31</v>
      </c>
      <c r="CK2" s="28">
        <v>93</v>
      </c>
      <c r="CL2" s="28">
        <v>21</v>
      </c>
      <c r="CM2" s="28">
        <v>28</v>
      </c>
      <c r="CN2" s="28">
        <v>87</v>
      </c>
      <c r="CO2" s="28">
        <v>2</v>
      </c>
      <c r="CP2" s="28">
        <v>37</v>
      </c>
      <c r="CQ2" s="28">
        <v>63</v>
      </c>
      <c r="CR2" s="28">
        <v>66</v>
      </c>
      <c r="CS2" s="28">
        <v>127</v>
      </c>
      <c r="CT2" s="28">
        <v>39</v>
      </c>
      <c r="CU2" s="28">
        <v>56</v>
      </c>
      <c r="CV2" s="28">
        <v>80</v>
      </c>
      <c r="CW2" s="28">
        <v>79</v>
      </c>
      <c r="CX2" s="28">
        <v>102</v>
      </c>
      <c r="CY2" s="28">
        <v>50</v>
      </c>
      <c r="CZ2" s="28">
        <v>114</v>
      </c>
      <c r="DA2" s="28">
        <v>69</v>
      </c>
      <c r="DB2" s="28">
        <v>9</v>
      </c>
      <c r="DC2" s="28">
        <v>24</v>
      </c>
      <c r="DD2" s="28">
        <v>109</v>
      </c>
      <c r="DE2" s="28">
        <v>103</v>
      </c>
      <c r="DF2" s="32">
        <v>104</v>
      </c>
      <c r="DG2"/>
      <c r="DH2"/>
      <c r="DI2"/>
      <c r="DK2"/>
      <c r="DL2"/>
      <c r="DM2"/>
      <c r="DN2"/>
      <c r="DO2"/>
      <c r="DP2"/>
      <c r="DQ2"/>
      <c r="DR2"/>
      <c r="DS2"/>
      <c r="DT2"/>
    </row>
    <row r="3" spans="2:124" s="1" customFormat="1" ht="18.75" customHeight="1">
      <c r="B3" s="11"/>
      <c r="D3" s="29" t="s">
        <v>2359</v>
      </c>
      <c r="E3" s="29" t="s">
        <v>2303</v>
      </c>
      <c r="F3" s="33"/>
      <c r="G3" s="29" t="s">
        <v>2338</v>
      </c>
      <c r="H3" s="29" t="s">
        <v>2395</v>
      </c>
      <c r="I3" s="29" t="s">
        <v>2374</v>
      </c>
      <c r="J3" s="30" t="s">
        <v>2389</v>
      </c>
      <c r="K3" s="29" t="s">
        <v>2341</v>
      </c>
      <c r="L3" s="29" t="s">
        <v>2311</v>
      </c>
      <c r="M3" s="29" t="s">
        <v>2334</v>
      </c>
      <c r="N3" s="29" t="s">
        <v>2316</v>
      </c>
      <c r="O3" s="29" t="s">
        <v>2332</v>
      </c>
      <c r="P3" s="29" t="s">
        <v>2337</v>
      </c>
      <c r="Q3" s="29" t="s">
        <v>2352</v>
      </c>
      <c r="R3" s="29" t="s">
        <v>2306</v>
      </c>
      <c r="S3" s="29" t="s">
        <v>2344</v>
      </c>
      <c r="T3" s="29" t="s">
        <v>2368</v>
      </c>
      <c r="U3" s="29" t="s">
        <v>2365</v>
      </c>
      <c r="V3" s="29" t="s">
        <v>2301</v>
      </c>
      <c r="W3" s="29" t="s">
        <v>2339</v>
      </c>
      <c r="X3" s="30" t="s">
        <v>2343</v>
      </c>
      <c r="Y3" s="29" t="s">
        <v>2346</v>
      </c>
      <c r="Z3" s="29" t="s">
        <v>2394</v>
      </c>
      <c r="AA3" s="29" t="s">
        <v>2360</v>
      </c>
      <c r="AB3" s="29" t="s">
        <v>2313</v>
      </c>
      <c r="AC3" s="29" t="s">
        <v>2307</v>
      </c>
      <c r="AD3" s="29" t="s">
        <v>2318</v>
      </c>
      <c r="AE3" s="29" t="s">
        <v>2399</v>
      </c>
      <c r="AF3" s="29" t="s">
        <v>2378</v>
      </c>
      <c r="AG3" s="29" t="s">
        <v>2385</v>
      </c>
      <c r="AH3" s="29" t="s">
        <v>2314</v>
      </c>
      <c r="AI3" s="29" t="s">
        <v>2349</v>
      </c>
      <c r="AJ3" s="29" t="s">
        <v>2351</v>
      </c>
      <c r="AK3" s="29" t="s">
        <v>2390</v>
      </c>
      <c r="AL3" s="29" t="s">
        <v>2402</v>
      </c>
      <c r="AM3" s="29" t="s">
        <v>2404</v>
      </c>
      <c r="AN3" s="29" t="s">
        <v>2328</v>
      </c>
      <c r="AO3" s="29" t="s">
        <v>2371</v>
      </c>
      <c r="AP3" s="29" t="s">
        <v>2336</v>
      </c>
      <c r="AQ3" s="30" t="s">
        <v>2383</v>
      </c>
      <c r="AR3" s="29" t="s">
        <v>2353</v>
      </c>
      <c r="AS3" s="29" t="s">
        <v>2380</v>
      </c>
      <c r="AT3" s="29" t="s">
        <v>2327</v>
      </c>
      <c r="AU3" s="29" t="s">
        <v>2309</v>
      </c>
      <c r="AV3" s="29" t="s">
        <v>2362</v>
      </c>
      <c r="AW3" s="29" t="s">
        <v>2324</v>
      </c>
      <c r="AX3" s="29" t="s">
        <v>2364</v>
      </c>
      <c r="AY3" s="29" t="s">
        <v>2304</v>
      </c>
      <c r="AZ3" s="29" t="s">
        <v>2372</v>
      </c>
      <c r="BA3" s="29" t="s">
        <v>2330</v>
      </c>
      <c r="BB3" s="29" t="s">
        <v>2370</v>
      </c>
      <c r="BC3" s="29" t="s">
        <v>2315</v>
      </c>
      <c r="BD3" s="29" t="s">
        <v>2361</v>
      </c>
      <c r="BE3" s="29" t="s">
        <v>2377</v>
      </c>
      <c r="BF3" s="29" t="s">
        <v>2329</v>
      </c>
      <c r="BG3" s="29" t="s">
        <v>2340</v>
      </c>
      <c r="BH3" s="29" t="s">
        <v>2310</v>
      </c>
      <c r="BI3" s="29" t="s">
        <v>2397</v>
      </c>
      <c r="BJ3" s="29" t="s">
        <v>2322</v>
      </c>
      <c r="BK3" s="29" t="s">
        <v>2358</v>
      </c>
      <c r="BL3" s="29" t="s">
        <v>2391</v>
      </c>
      <c r="BM3" s="29" t="s">
        <v>2335</v>
      </c>
      <c r="BN3" s="29" t="s">
        <v>2305</v>
      </c>
      <c r="BO3" s="29" t="s">
        <v>2381</v>
      </c>
      <c r="BP3" s="29" t="s">
        <v>2401</v>
      </c>
      <c r="BQ3" s="29" t="s">
        <v>2312</v>
      </c>
      <c r="BR3" s="29" t="s">
        <v>2405</v>
      </c>
      <c r="BS3" s="29" t="s">
        <v>2347</v>
      </c>
      <c r="BT3" s="29" t="s">
        <v>2393</v>
      </c>
      <c r="BU3" s="29" t="s">
        <v>2400</v>
      </c>
      <c r="BV3" s="29" t="s">
        <v>2350</v>
      </c>
      <c r="BW3" s="29" t="s">
        <v>2356</v>
      </c>
      <c r="BX3" s="29" t="s">
        <v>2345</v>
      </c>
      <c r="BY3" s="29" t="s">
        <v>2319</v>
      </c>
      <c r="BZ3" s="29" t="s">
        <v>2384</v>
      </c>
      <c r="CA3" s="29" t="s">
        <v>2376</v>
      </c>
      <c r="CB3" s="29" t="s">
        <v>2369</v>
      </c>
      <c r="CC3" s="28" t="s">
        <v>2398</v>
      </c>
      <c r="CD3" s="28" t="s">
        <v>2403</v>
      </c>
      <c r="CE3" s="29" t="s">
        <v>2382</v>
      </c>
      <c r="CF3" s="29" t="s">
        <v>2375</v>
      </c>
      <c r="CG3" s="29" t="s">
        <v>2321</v>
      </c>
      <c r="CH3" s="29" t="s">
        <v>2363</v>
      </c>
      <c r="CI3" s="29" t="s">
        <v>2325</v>
      </c>
      <c r="CJ3" s="29" t="s">
        <v>2326</v>
      </c>
      <c r="CK3" s="29" t="s">
        <v>2379</v>
      </c>
      <c r="CL3" s="29" t="s">
        <v>2317</v>
      </c>
      <c r="CM3" s="29" t="s">
        <v>2323</v>
      </c>
      <c r="CN3" s="29" t="s">
        <v>2373</v>
      </c>
      <c r="CO3" s="29" t="s">
        <v>2302</v>
      </c>
      <c r="CP3" s="29" t="s">
        <v>2331</v>
      </c>
      <c r="CQ3" s="29" t="s">
        <v>2354</v>
      </c>
      <c r="CR3" s="29" t="s">
        <v>2355</v>
      </c>
      <c r="CS3" s="29" t="s">
        <v>2406</v>
      </c>
      <c r="CT3" s="31" t="s">
        <v>2333</v>
      </c>
      <c r="CU3" s="29" t="s">
        <v>2348</v>
      </c>
      <c r="CV3" s="29" t="s">
        <v>2367</v>
      </c>
      <c r="CW3" s="29" t="s">
        <v>2366</v>
      </c>
      <c r="CX3" s="29" t="s">
        <v>2386</v>
      </c>
      <c r="CY3" s="31" t="s">
        <v>2342</v>
      </c>
      <c r="CZ3" s="29" t="s">
        <v>2396</v>
      </c>
      <c r="DA3" s="29" t="s">
        <v>2357</v>
      </c>
      <c r="DB3" s="29" t="s">
        <v>2308</v>
      </c>
      <c r="DC3" s="29" t="s">
        <v>2320</v>
      </c>
      <c r="DD3" s="29" t="s">
        <v>2392</v>
      </c>
      <c r="DE3" s="29" t="s">
        <v>2387</v>
      </c>
      <c r="DF3" s="31" t="s">
        <v>2388</v>
      </c>
      <c r="DG3"/>
      <c r="DH3"/>
      <c r="DI3"/>
      <c r="DK3"/>
      <c r="DL3"/>
      <c r="DM3"/>
      <c r="DN3"/>
      <c r="DO3"/>
      <c r="DP3"/>
      <c r="DQ3"/>
      <c r="DR3"/>
      <c r="DS3"/>
      <c r="DT3"/>
    </row>
    <row r="4" spans="2:110" ht="27.75" customHeight="1">
      <c r="B4" s="37" t="s">
        <v>2454</v>
      </c>
      <c r="C4" s="17" t="s">
        <v>2449</v>
      </c>
      <c r="D4" s="20">
        <v>71</v>
      </c>
      <c r="E4" s="20">
        <v>3</v>
      </c>
      <c r="F4" s="17" t="s">
        <v>2455</v>
      </c>
      <c r="G4" s="20">
        <v>46</v>
      </c>
      <c r="H4" s="20">
        <v>113</v>
      </c>
      <c r="I4" s="20">
        <v>88</v>
      </c>
      <c r="J4" s="20">
        <v>106</v>
      </c>
      <c r="K4" s="20">
        <v>49</v>
      </c>
      <c r="L4" s="20">
        <v>15</v>
      </c>
      <c r="M4" s="20">
        <v>40</v>
      </c>
      <c r="N4" s="20">
        <v>20</v>
      </c>
      <c r="O4" s="20">
        <v>38</v>
      </c>
      <c r="P4" s="20">
        <v>44</v>
      </c>
      <c r="Q4" s="20">
        <v>60</v>
      </c>
      <c r="R4" s="20">
        <v>6</v>
      </c>
      <c r="S4" s="20">
        <v>52</v>
      </c>
      <c r="T4" s="20">
        <v>81</v>
      </c>
      <c r="U4" s="20">
        <v>78</v>
      </c>
      <c r="V4" s="20">
        <v>1</v>
      </c>
      <c r="W4" s="20">
        <v>47</v>
      </c>
      <c r="X4" s="20">
        <v>51</v>
      </c>
      <c r="Y4" s="20">
        <v>54</v>
      </c>
      <c r="Z4" s="20">
        <v>112</v>
      </c>
      <c r="AA4" s="20">
        <v>72</v>
      </c>
      <c r="AB4" s="20">
        <v>17</v>
      </c>
      <c r="AC4" s="20">
        <v>7</v>
      </c>
      <c r="AD4" s="20">
        <v>22</v>
      </c>
      <c r="AE4" s="20">
        <v>118</v>
      </c>
      <c r="AF4" s="20">
        <v>92</v>
      </c>
      <c r="AG4" s="20">
        <v>101</v>
      </c>
      <c r="AH4" s="20">
        <v>18</v>
      </c>
      <c r="AI4" s="20">
        <v>57</v>
      </c>
      <c r="AJ4" s="20">
        <v>59</v>
      </c>
      <c r="AK4" s="20">
        <v>107</v>
      </c>
      <c r="AL4" s="20">
        <v>121</v>
      </c>
      <c r="AM4" s="20">
        <v>125</v>
      </c>
      <c r="AN4" s="20">
        <v>34</v>
      </c>
      <c r="AO4" s="20">
        <v>84</v>
      </c>
      <c r="AP4" s="20">
        <v>42</v>
      </c>
      <c r="AQ4" s="20">
        <v>99</v>
      </c>
      <c r="AR4" s="20">
        <v>61</v>
      </c>
      <c r="AS4" s="20">
        <v>95</v>
      </c>
      <c r="AT4" s="20">
        <v>33</v>
      </c>
      <c r="AU4" s="20">
        <v>10</v>
      </c>
      <c r="AV4" s="20">
        <v>75</v>
      </c>
      <c r="AW4" s="20">
        <v>29</v>
      </c>
      <c r="AX4" s="20">
        <v>77</v>
      </c>
      <c r="AY4" s="20">
        <v>4</v>
      </c>
      <c r="AZ4" s="20">
        <v>86</v>
      </c>
      <c r="BA4" s="20">
        <v>36</v>
      </c>
      <c r="BB4" s="20">
        <v>83</v>
      </c>
      <c r="BC4" s="20">
        <v>19</v>
      </c>
      <c r="BD4" s="20">
        <v>73</v>
      </c>
      <c r="BE4" s="20">
        <v>91</v>
      </c>
      <c r="BF4" s="20">
        <v>35</v>
      </c>
      <c r="BG4" s="20">
        <v>48</v>
      </c>
      <c r="BH4" s="20">
        <v>11</v>
      </c>
      <c r="BI4" s="20">
        <v>115</v>
      </c>
      <c r="BJ4" s="20">
        <v>27</v>
      </c>
      <c r="BK4" s="20">
        <v>70</v>
      </c>
      <c r="BL4" s="20">
        <v>108</v>
      </c>
      <c r="BM4" s="20">
        <v>41</v>
      </c>
      <c r="BN4" s="20">
        <v>5</v>
      </c>
      <c r="BO4" s="20">
        <v>97</v>
      </c>
      <c r="BP4" s="20">
        <v>120</v>
      </c>
      <c r="BQ4" s="20">
        <v>16</v>
      </c>
      <c r="BR4" s="20">
        <v>126</v>
      </c>
      <c r="BS4" s="20">
        <v>55</v>
      </c>
      <c r="BT4" s="20">
        <v>111</v>
      </c>
      <c r="BU4" s="20">
        <v>119</v>
      </c>
      <c r="BV4" s="20">
        <v>58</v>
      </c>
      <c r="BW4" s="20">
        <v>67</v>
      </c>
      <c r="BX4" s="20">
        <v>53</v>
      </c>
      <c r="BY4" s="20">
        <v>23</v>
      </c>
      <c r="BZ4" s="20">
        <v>100</v>
      </c>
      <c r="CA4" s="20">
        <v>90</v>
      </c>
      <c r="CB4" s="20">
        <v>82</v>
      </c>
      <c r="CC4" s="20">
        <v>117</v>
      </c>
      <c r="CD4" s="20">
        <v>122</v>
      </c>
      <c r="CE4" s="20">
        <v>98</v>
      </c>
      <c r="CF4" s="20">
        <v>89</v>
      </c>
      <c r="CG4" s="20">
        <v>26</v>
      </c>
      <c r="CH4" s="20">
        <v>76</v>
      </c>
      <c r="CI4" s="20">
        <v>30</v>
      </c>
      <c r="CJ4" s="20">
        <v>31</v>
      </c>
      <c r="CK4" s="20">
        <v>93</v>
      </c>
      <c r="CL4" s="20">
        <v>21</v>
      </c>
      <c r="CM4" s="20">
        <v>28</v>
      </c>
      <c r="CN4" s="20">
        <v>87</v>
      </c>
      <c r="CO4" s="20">
        <v>2</v>
      </c>
      <c r="CP4" s="20">
        <v>37</v>
      </c>
      <c r="CQ4" s="20">
        <v>63</v>
      </c>
      <c r="CR4" s="20">
        <v>66</v>
      </c>
      <c r="CS4" s="20">
        <v>127</v>
      </c>
      <c r="CT4" s="20">
        <v>39</v>
      </c>
      <c r="CU4" s="20">
        <v>56</v>
      </c>
      <c r="CV4" s="20">
        <v>80</v>
      </c>
      <c r="CW4" s="20">
        <v>79</v>
      </c>
      <c r="CX4" s="20">
        <v>102</v>
      </c>
      <c r="CY4" s="20">
        <v>50</v>
      </c>
      <c r="CZ4" s="20">
        <v>114</v>
      </c>
      <c r="DA4" s="20">
        <v>69</v>
      </c>
      <c r="DB4" s="20">
        <v>9</v>
      </c>
      <c r="DC4" s="20">
        <v>24</v>
      </c>
      <c r="DD4" s="20">
        <v>109</v>
      </c>
      <c r="DE4" s="20">
        <v>103</v>
      </c>
      <c r="DF4" s="20" t="s">
        <v>2456</v>
      </c>
    </row>
    <row r="5" spans="2:110" ht="18.75" customHeight="1">
      <c r="B5" s="35"/>
      <c r="C5" s="20" t="s">
        <v>2457</v>
      </c>
      <c r="D5" s="20" t="s">
        <v>896</v>
      </c>
      <c r="E5" s="20" t="s">
        <v>837</v>
      </c>
      <c r="F5" s="17"/>
      <c r="G5" s="20" t="s">
        <v>889</v>
      </c>
      <c r="H5" s="20" t="s">
        <v>872</v>
      </c>
      <c r="I5" s="20" t="s">
        <v>909</v>
      </c>
      <c r="J5" s="20" t="s">
        <v>867</v>
      </c>
      <c r="K5" s="20" t="s">
        <v>824</v>
      </c>
      <c r="L5" s="20" t="s">
        <v>833</v>
      </c>
      <c r="M5" s="20" t="s">
        <v>851</v>
      </c>
      <c r="N5" s="20" t="s">
        <v>878</v>
      </c>
      <c r="O5" s="20" t="s">
        <v>903</v>
      </c>
      <c r="P5" s="20" t="s">
        <v>873</v>
      </c>
      <c r="Q5" s="20" t="s">
        <v>819</v>
      </c>
      <c r="R5" s="20" t="s">
        <v>886</v>
      </c>
      <c r="S5" s="20" t="s">
        <v>877</v>
      </c>
      <c r="T5" s="20" t="s">
        <v>891</v>
      </c>
      <c r="U5" s="20" t="s">
        <v>825</v>
      </c>
      <c r="V5" s="20" t="s">
        <v>899</v>
      </c>
      <c r="W5" s="20" t="s">
        <v>893</v>
      </c>
      <c r="X5" s="20" t="s">
        <v>858</v>
      </c>
      <c r="Y5" s="20" t="s">
        <v>835</v>
      </c>
      <c r="Z5" s="20" t="s">
        <v>832</v>
      </c>
      <c r="AA5" s="20" t="s">
        <v>842</v>
      </c>
      <c r="AB5" s="20" t="s">
        <v>887</v>
      </c>
      <c r="AC5" s="20" t="s">
        <v>879</v>
      </c>
      <c r="AD5" s="20" t="s">
        <v>822</v>
      </c>
      <c r="AE5" s="20" t="s">
        <v>817</v>
      </c>
      <c r="AF5" s="20" t="s">
        <v>888</v>
      </c>
      <c r="AG5" s="20" t="s">
        <v>904</v>
      </c>
      <c r="AH5" s="20" t="s">
        <v>874</v>
      </c>
      <c r="AI5" s="20" t="s">
        <v>845</v>
      </c>
      <c r="AJ5" s="20" t="s">
        <v>895</v>
      </c>
      <c r="AK5" s="20" t="s">
        <v>882</v>
      </c>
      <c r="AL5" s="20" t="s">
        <v>828</v>
      </c>
      <c r="AM5" s="20" t="s">
        <v>809</v>
      </c>
      <c r="AN5" s="20" t="s">
        <v>880</v>
      </c>
      <c r="AO5" s="20" t="s">
        <v>910</v>
      </c>
      <c r="AP5" s="20" t="s">
        <v>902</v>
      </c>
      <c r="AQ5" s="20" t="s">
        <v>852</v>
      </c>
      <c r="AR5" s="20" t="s">
        <v>823</v>
      </c>
      <c r="AS5" s="20" t="s">
        <v>892</v>
      </c>
      <c r="AT5" s="20" t="s">
        <v>863</v>
      </c>
      <c r="AU5" s="20" t="s">
        <v>815</v>
      </c>
      <c r="AV5" s="20" t="s">
        <v>841</v>
      </c>
      <c r="AW5" s="20" t="s">
        <v>812</v>
      </c>
      <c r="AX5" s="20" t="s">
        <v>826</v>
      </c>
      <c r="AY5" s="20" t="s">
        <v>811</v>
      </c>
      <c r="AZ5" s="20" t="s">
        <v>905</v>
      </c>
      <c r="BA5" s="20" t="s">
        <v>908</v>
      </c>
      <c r="BB5" s="20" t="s">
        <v>806</v>
      </c>
      <c r="BC5" s="20" t="s">
        <v>900</v>
      </c>
      <c r="BD5" s="20" t="s">
        <v>890</v>
      </c>
      <c r="BE5" s="20" t="s">
        <v>894</v>
      </c>
      <c r="BF5" s="20" t="s">
        <v>808</v>
      </c>
      <c r="BG5" s="20" t="s">
        <v>898</v>
      </c>
      <c r="BH5" s="20" t="s">
        <v>831</v>
      </c>
      <c r="BI5" s="20" t="s">
        <v>827</v>
      </c>
      <c r="BJ5" s="20" t="s">
        <v>864</v>
      </c>
      <c r="BK5" s="20" t="s">
        <v>866</v>
      </c>
      <c r="BL5" s="20" t="s">
        <v>859</v>
      </c>
      <c r="BM5" s="20" t="s">
        <v>830</v>
      </c>
      <c r="BN5" s="20" t="s">
        <v>857</v>
      </c>
      <c r="BO5" s="20" t="s">
        <v>813</v>
      </c>
      <c r="BP5" s="20" t="s">
        <v>838</v>
      </c>
      <c r="BQ5" s="20" t="s">
        <v>861</v>
      </c>
      <c r="BR5" s="20" t="s">
        <v>876</v>
      </c>
      <c r="BS5" s="20" t="s">
        <v>907</v>
      </c>
      <c r="BT5" s="20" t="s">
        <v>836</v>
      </c>
      <c r="BU5" s="20" t="s">
        <v>850</v>
      </c>
      <c r="BV5" s="20" t="s">
        <v>843</v>
      </c>
      <c r="BW5" s="20" t="s">
        <v>820</v>
      </c>
      <c r="BX5" s="20" t="s">
        <v>821</v>
      </c>
      <c r="BY5" s="20" t="s">
        <v>849</v>
      </c>
      <c r="BZ5" s="20" t="s">
        <v>897</v>
      </c>
      <c r="CA5" s="20" t="s">
        <v>911</v>
      </c>
      <c r="CB5" s="20" t="s">
        <v>865</v>
      </c>
      <c r="CC5" s="20" t="s">
        <v>807</v>
      </c>
      <c r="CD5" s="20" t="s">
        <v>829</v>
      </c>
      <c r="CE5" s="20" t="s">
        <v>906</v>
      </c>
      <c r="CF5" s="20" t="s">
        <v>901</v>
      </c>
      <c r="CG5" s="20" t="s">
        <v>854</v>
      </c>
      <c r="CH5" s="20" t="s">
        <v>853</v>
      </c>
      <c r="CI5" s="20" t="s">
        <v>868</v>
      </c>
      <c r="CJ5" s="20" t="s">
        <v>818</v>
      </c>
      <c r="CK5" s="20" t="s">
        <v>856</v>
      </c>
      <c r="CL5" s="20" t="s">
        <v>816</v>
      </c>
      <c r="CM5" s="20" t="s">
        <v>814</v>
      </c>
      <c r="CN5" s="20" t="s">
        <v>875</v>
      </c>
      <c r="CO5" s="20" t="s">
        <v>884</v>
      </c>
      <c r="CP5" s="20" t="s">
        <v>834</v>
      </c>
      <c r="CQ5" s="20" t="s">
        <v>871</v>
      </c>
      <c r="CR5" s="20" t="s">
        <v>862</v>
      </c>
      <c r="CS5" s="20" t="s">
        <v>869</v>
      </c>
      <c r="CT5" s="20" t="s">
        <v>870</v>
      </c>
      <c r="CU5" s="20" t="s">
        <v>839</v>
      </c>
      <c r="CV5" s="20" t="s">
        <v>885</v>
      </c>
      <c r="CW5" s="20" t="s">
        <v>883</v>
      </c>
      <c r="CX5" s="20" t="s">
        <v>810</v>
      </c>
      <c r="CY5" s="20" t="s">
        <v>860</v>
      </c>
      <c r="CZ5" s="20" t="s">
        <v>846</v>
      </c>
      <c r="DA5" s="20" t="s">
        <v>855</v>
      </c>
      <c r="DB5" s="20" t="s">
        <v>881</v>
      </c>
      <c r="DC5" s="20" t="s">
        <v>847</v>
      </c>
      <c r="DD5" s="20" t="s">
        <v>840</v>
      </c>
      <c r="DE5" s="20" t="s">
        <v>844</v>
      </c>
      <c r="DF5" s="20" t="s">
        <v>848</v>
      </c>
    </row>
    <row r="6" spans="2:110" ht="18.75" customHeight="1">
      <c r="B6" s="35"/>
      <c r="C6" s="12" t="s">
        <v>1027</v>
      </c>
      <c r="D6" s="12" t="s">
        <v>1118</v>
      </c>
      <c r="E6" s="12" t="s">
        <v>1059</v>
      </c>
      <c r="G6" s="12" t="s">
        <v>1111</v>
      </c>
      <c r="H6" s="12" t="s">
        <v>1094</v>
      </c>
      <c r="I6" s="12" t="s">
        <v>1131</v>
      </c>
      <c r="J6" s="12" t="s">
        <v>1089</v>
      </c>
      <c r="K6" s="12" t="s">
        <v>1046</v>
      </c>
      <c r="L6" s="12" t="s">
        <v>1055</v>
      </c>
      <c r="M6" s="12" t="s">
        <v>1073</v>
      </c>
      <c r="N6" s="12" t="s">
        <v>1100</v>
      </c>
      <c r="O6" s="12" t="s">
        <v>1125</v>
      </c>
      <c r="P6" s="12" t="s">
        <v>1095</v>
      </c>
      <c r="Q6" s="12" t="s">
        <v>1041</v>
      </c>
      <c r="R6" s="12" t="s">
        <v>1108</v>
      </c>
      <c r="S6" s="12" t="s">
        <v>1099</v>
      </c>
      <c r="T6" s="12" t="s">
        <v>1113</v>
      </c>
      <c r="U6" s="12" t="s">
        <v>1047</v>
      </c>
      <c r="V6" s="12" t="s">
        <v>1121</v>
      </c>
      <c r="W6" s="12" t="s">
        <v>1115</v>
      </c>
      <c r="X6" s="12" t="s">
        <v>1080</v>
      </c>
      <c r="Y6" s="12" t="s">
        <v>1057</v>
      </c>
      <c r="Z6" s="12" t="s">
        <v>1054</v>
      </c>
      <c r="AA6" s="12" t="s">
        <v>1064</v>
      </c>
      <c r="AB6" s="12" t="s">
        <v>1109</v>
      </c>
      <c r="AC6" s="12" t="s">
        <v>1101</v>
      </c>
      <c r="AD6" s="12" t="s">
        <v>1044</v>
      </c>
      <c r="AE6" s="12" t="s">
        <v>1039</v>
      </c>
      <c r="AF6" s="12" t="s">
        <v>1110</v>
      </c>
      <c r="AG6" s="12" t="s">
        <v>1126</v>
      </c>
      <c r="AH6" s="12" t="s">
        <v>1096</v>
      </c>
      <c r="AI6" s="12" t="s">
        <v>1067</v>
      </c>
      <c r="AJ6" s="12" t="s">
        <v>1117</v>
      </c>
      <c r="AK6" s="12" t="s">
        <v>1104</v>
      </c>
      <c r="AL6" s="12" t="s">
        <v>1050</v>
      </c>
      <c r="AM6" s="12" t="s">
        <v>1031</v>
      </c>
      <c r="AN6" s="12" t="s">
        <v>1102</v>
      </c>
      <c r="AO6" s="12" t="s">
        <v>1132</v>
      </c>
      <c r="AP6" s="12" t="s">
        <v>1124</v>
      </c>
      <c r="AQ6" s="12" t="s">
        <v>1074</v>
      </c>
      <c r="AR6" s="12" t="s">
        <v>1045</v>
      </c>
      <c r="AS6" s="12" t="s">
        <v>1114</v>
      </c>
      <c r="AT6" s="12" t="s">
        <v>1085</v>
      </c>
      <c r="AU6" s="12" t="s">
        <v>1037</v>
      </c>
      <c r="AV6" s="12" t="s">
        <v>1063</v>
      </c>
      <c r="AW6" s="12" t="s">
        <v>1034</v>
      </c>
      <c r="AX6" s="12" t="s">
        <v>1048</v>
      </c>
      <c r="AY6" s="12" t="s">
        <v>1033</v>
      </c>
      <c r="AZ6" s="12" t="s">
        <v>1127</v>
      </c>
      <c r="BA6" s="12" t="s">
        <v>1130</v>
      </c>
      <c r="BB6" s="12" t="s">
        <v>1028</v>
      </c>
      <c r="BC6" s="12" t="s">
        <v>1122</v>
      </c>
      <c r="BD6" s="12" t="s">
        <v>1112</v>
      </c>
      <c r="BE6" s="12" t="s">
        <v>1116</v>
      </c>
      <c r="BF6" s="12" t="s">
        <v>1030</v>
      </c>
      <c r="BG6" s="12" t="s">
        <v>1120</v>
      </c>
      <c r="BH6" s="12" t="s">
        <v>1053</v>
      </c>
      <c r="BI6" s="12" t="s">
        <v>1049</v>
      </c>
      <c r="BJ6" s="12" t="s">
        <v>1086</v>
      </c>
      <c r="BK6" s="12" t="s">
        <v>1088</v>
      </c>
      <c r="BL6" s="12" t="s">
        <v>1081</v>
      </c>
      <c r="BM6" s="12" t="s">
        <v>1052</v>
      </c>
      <c r="BN6" s="12" t="s">
        <v>1079</v>
      </c>
      <c r="BO6" s="12" t="s">
        <v>1035</v>
      </c>
      <c r="BP6" s="12" t="s">
        <v>1060</v>
      </c>
      <c r="BQ6" s="12" t="s">
        <v>1083</v>
      </c>
      <c r="BR6" s="12" t="s">
        <v>1098</v>
      </c>
      <c r="BS6" s="12" t="s">
        <v>1129</v>
      </c>
      <c r="BT6" s="12" t="s">
        <v>1058</v>
      </c>
      <c r="BU6" s="12" t="s">
        <v>1072</v>
      </c>
      <c r="BV6" s="12" t="s">
        <v>1065</v>
      </c>
      <c r="BW6" s="12" t="s">
        <v>1042</v>
      </c>
      <c r="BX6" s="12" t="s">
        <v>1043</v>
      </c>
      <c r="BY6" s="12" t="s">
        <v>1071</v>
      </c>
      <c r="BZ6" s="12" t="s">
        <v>1119</v>
      </c>
      <c r="CA6" s="12" t="s">
        <v>1133</v>
      </c>
      <c r="CB6" s="12" t="s">
        <v>1087</v>
      </c>
      <c r="CC6" s="12" t="s">
        <v>1029</v>
      </c>
      <c r="CD6" s="12" t="s">
        <v>1051</v>
      </c>
      <c r="CE6" s="12" t="s">
        <v>1128</v>
      </c>
      <c r="CF6" s="12" t="s">
        <v>1123</v>
      </c>
      <c r="CG6" s="12" t="s">
        <v>1076</v>
      </c>
      <c r="CH6" s="12" t="s">
        <v>1075</v>
      </c>
      <c r="CI6" s="12" t="s">
        <v>1090</v>
      </c>
      <c r="CJ6" s="12" t="s">
        <v>1040</v>
      </c>
      <c r="CK6" s="12" t="s">
        <v>1078</v>
      </c>
      <c r="CL6" s="12" t="s">
        <v>1038</v>
      </c>
      <c r="CM6" s="12" t="s">
        <v>1036</v>
      </c>
      <c r="CN6" s="12" t="s">
        <v>1097</v>
      </c>
      <c r="CO6" s="12" t="s">
        <v>1106</v>
      </c>
      <c r="CP6" s="12" t="s">
        <v>1056</v>
      </c>
      <c r="CQ6" s="12" t="s">
        <v>1093</v>
      </c>
      <c r="CR6" s="12" t="s">
        <v>1084</v>
      </c>
      <c r="CS6" s="12" t="s">
        <v>1091</v>
      </c>
      <c r="CT6" s="12" t="s">
        <v>1092</v>
      </c>
      <c r="CU6" s="12" t="s">
        <v>1061</v>
      </c>
      <c r="CV6" s="12" t="s">
        <v>1107</v>
      </c>
      <c r="CW6" s="12" t="s">
        <v>1105</v>
      </c>
      <c r="CX6" s="12" t="s">
        <v>1032</v>
      </c>
      <c r="CY6" s="12" t="s">
        <v>1082</v>
      </c>
      <c r="CZ6" s="12" t="s">
        <v>1068</v>
      </c>
      <c r="DA6" s="12" t="s">
        <v>1077</v>
      </c>
      <c r="DB6" s="12" t="s">
        <v>1103</v>
      </c>
      <c r="DC6" s="12" t="s">
        <v>1069</v>
      </c>
      <c r="DD6" s="12" t="s">
        <v>1062</v>
      </c>
      <c r="DE6" s="12" t="s">
        <v>1066</v>
      </c>
      <c r="DF6" s="12" t="s">
        <v>1070</v>
      </c>
    </row>
    <row r="7" spans="2:110" ht="18.75" customHeight="1">
      <c r="B7" s="35"/>
      <c r="C7" s="12" t="s">
        <v>1134</v>
      </c>
      <c r="D7" s="12" t="s">
        <v>1225</v>
      </c>
      <c r="E7" s="12" t="s">
        <v>1166</v>
      </c>
      <c r="G7" s="12" t="s">
        <v>1218</v>
      </c>
      <c r="H7" s="12" t="s">
        <v>1201</v>
      </c>
      <c r="I7" s="12" t="s">
        <v>1238</v>
      </c>
      <c r="J7" s="12" t="s">
        <v>1196</v>
      </c>
      <c r="K7" s="12" t="s">
        <v>1153</v>
      </c>
      <c r="L7" s="12" t="s">
        <v>1162</v>
      </c>
      <c r="M7" s="12" t="s">
        <v>1180</v>
      </c>
      <c r="N7" s="12" t="s">
        <v>1207</v>
      </c>
      <c r="O7" s="12" t="s">
        <v>1232</v>
      </c>
      <c r="P7" s="12" t="s">
        <v>1202</v>
      </c>
      <c r="Q7" s="12" t="s">
        <v>1148</v>
      </c>
      <c r="R7" s="12" t="s">
        <v>1215</v>
      </c>
      <c r="S7" s="12" t="s">
        <v>1206</v>
      </c>
      <c r="T7" s="12" t="s">
        <v>1220</v>
      </c>
      <c r="U7" s="12" t="s">
        <v>1154</v>
      </c>
      <c r="V7" s="12" t="s">
        <v>1228</v>
      </c>
      <c r="W7" s="12" t="s">
        <v>1222</v>
      </c>
      <c r="X7" s="12" t="s">
        <v>1187</v>
      </c>
      <c r="Y7" s="12" t="s">
        <v>1164</v>
      </c>
      <c r="Z7" s="12" t="s">
        <v>1161</v>
      </c>
      <c r="AA7" s="12" t="s">
        <v>1171</v>
      </c>
      <c r="AB7" s="12" t="s">
        <v>1216</v>
      </c>
      <c r="AC7" s="12" t="s">
        <v>1208</v>
      </c>
      <c r="AD7" s="12" t="s">
        <v>1151</v>
      </c>
      <c r="AE7" s="12" t="s">
        <v>1146</v>
      </c>
      <c r="AF7" s="12" t="s">
        <v>1217</v>
      </c>
      <c r="AG7" s="12" t="s">
        <v>1233</v>
      </c>
      <c r="AH7" s="12" t="s">
        <v>1203</v>
      </c>
      <c r="AI7" s="12" t="s">
        <v>1174</v>
      </c>
      <c r="AJ7" s="12" t="s">
        <v>1224</v>
      </c>
      <c r="AK7" s="12" t="s">
        <v>1211</v>
      </c>
      <c r="AL7" s="12" t="s">
        <v>1157</v>
      </c>
      <c r="AM7" s="12" t="s">
        <v>1138</v>
      </c>
      <c r="AN7" s="12" t="s">
        <v>1209</v>
      </c>
      <c r="AO7" s="12" t="s">
        <v>1239</v>
      </c>
      <c r="AP7" s="12" t="s">
        <v>1231</v>
      </c>
      <c r="AQ7" s="12" t="s">
        <v>1181</v>
      </c>
      <c r="AR7" s="12" t="s">
        <v>1152</v>
      </c>
      <c r="AS7" s="12" t="s">
        <v>1221</v>
      </c>
      <c r="AT7" s="12" t="s">
        <v>1192</v>
      </c>
      <c r="AU7" s="12" t="s">
        <v>1144</v>
      </c>
      <c r="AV7" s="12" t="s">
        <v>1170</v>
      </c>
      <c r="AW7" s="12" t="s">
        <v>1141</v>
      </c>
      <c r="AX7" s="12" t="s">
        <v>1155</v>
      </c>
      <c r="AY7" s="12" t="s">
        <v>1140</v>
      </c>
      <c r="AZ7" s="12" t="s">
        <v>1234</v>
      </c>
      <c r="BA7" s="12" t="s">
        <v>1237</v>
      </c>
      <c r="BB7" s="12" t="s">
        <v>1135</v>
      </c>
      <c r="BC7" s="12" t="s">
        <v>1229</v>
      </c>
      <c r="BD7" s="12" t="s">
        <v>1219</v>
      </c>
      <c r="BE7" s="12" t="s">
        <v>1223</v>
      </c>
      <c r="BF7" s="12" t="s">
        <v>1137</v>
      </c>
      <c r="BG7" s="12" t="s">
        <v>1227</v>
      </c>
      <c r="BH7" s="12" t="s">
        <v>1160</v>
      </c>
      <c r="BI7" s="12" t="s">
        <v>1156</v>
      </c>
      <c r="BJ7" s="12" t="s">
        <v>1193</v>
      </c>
      <c r="BK7" s="12" t="s">
        <v>1195</v>
      </c>
      <c r="BL7" s="12" t="s">
        <v>1188</v>
      </c>
      <c r="BM7" s="12" t="s">
        <v>1159</v>
      </c>
      <c r="BN7" s="12" t="s">
        <v>1186</v>
      </c>
      <c r="BO7" s="12" t="s">
        <v>1142</v>
      </c>
      <c r="BP7" s="12" t="s">
        <v>1167</v>
      </c>
      <c r="BQ7" s="12" t="s">
        <v>1190</v>
      </c>
      <c r="BR7" s="12" t="s">
        <v>1205</v>
      </c>
      <c r="BS7" s="12" t="s">
        <v>1236</v>
      </c>
      <c r="BT7" s="12" t="s">
        <v>1165</v>
      </c>
      <c r="BU7" s="12" t="s">
        <v>1179</v>
      </c>
      <c r="BV7" s="12" t="s">
        <v>1172</v>
      </c>
      <c r="BW7" s="12" t="s">
        <v>1149</v>
      </c>
      <c r="BX7" s="12" t="s">
        <v>1150</v>
      </c>
      <c r="BY7" s="12" t="s">
        <v>1178</v>
      </c>
      <c r="BZ7" s="12" t="s">
        <v>1226</v>
      </c>
      <c r="CA7" s="12" t="s">
        <v>1240</v>
      </c>
      <c r="CB7" s="12" t="s">
        <v>1194</v>
      </c>
      <c r="CC7" s="12" t="s">
        <v>1136</v>
      </c>
      <c r="CD7" s="12" t="s">
        <v>1158</v>
      </c>
      <c r="CE7" s="12" t="s">
        <v>1235</v>
      </c>
      <c r="CF7" s="12" t="s">
        <v>1230</v>
      </c>
      <c r="CG7" s="12" t="s">
        <v>1183</v>
      </c>
      <c r="CH7" s="12" t="s">
        <v>1182</v>
      </c>
      <c r="CI7" s="12" t="s">
        <v>1197</v>
      </c>
      <c r="CJ7" s="12" t="s">
        <v>1147</v>
      </c>
      <c r="CK7" s="12" t="s">
        <v>1185</v>
      </c>
      <c r="CL7" s="12" t="s">
        <v>1145</v>
      </c>
      <c r="CM7" s="12" t="s">
        <v>1143</v>
      </c>
      <c r="CN7" s="12" t="s">
        <v>1204</v>
      </c>
      <c r="CO7" s="12" t="s">
        <v>1213</v>
      </c>
      <c r="CP7" s="12" t="s">
        <v>1163</v>
      </c>
      <c r="CQ7" s="12" t="s">
        <v>1200</v>
      </c>
      <c r="CR7" s="12" t="s">
        <v>1191</v>
      </c>
      <c r="CS7" s="12" t="s">
        <v>1198</v>
      </c>
      <c r="CT7" s="12" t="s">
        <v>1199</v>
      </c>
      <c r="CU7" s="12" t="s">
        <v>1168</v>
      </c>
      <c r="CV7" s="12" t="s">
        <v>1214</v>
      </c>
      <c r="CW7" s="12" t="s">
        <v>1212</v>
      </c>
      <c r="CX7" s="12" t="s">
        <v>1139</v>
      </c>
      <c r="CY7" s="12" t="s">
        <v>1189</v>
      </c>
      <c r="CZ7" s="12" t="s">
        <v>1175</v>
      </c>
      <c r="DA7" s="12" t="s">
        <v>1184</v>
      </c>
      <c r="DB7" s="12" t="s">
        <v>1210</v>
      </c>
      <c r="DC7" s="12" t="s">
        <v>1176</v>
      </c>
      <c r="DD7" s="12" t="s">
        <v>1169</v>
      </c>
      <c r="DE7" s="12" t="s">
        <v>1173</v>
      </c>
      <c r="DF7" s="12" t="s">
        <v>1177</v>
      </c>
    </row>
    <row r="8" spans="2:110" ht="18.75" customHeight="1">
      <c r="B8" s="35"/>
      <c r="C8" s="12" t="s">
        <v>699</v>
      </c>
      <c r="D8" s="12" t="s">
        <v>790</v>
      </c>
      <c r="E8" s="12" t="s">
        <v>731</v>
      </c>
      <c r="G8" s="12" t="s">
        <v>783</v>
      </c>
      <c r="H8" s="12" t="s">
        <v>766</v>
      </c>
      <c r="I8" s="12" t="s">
        <v>803</v>
      </c>
      <c r="J8" s="12" t="s">
        <v>761</v>
      </c>
      <c r="K8" s="12" t="s">
        <v>718</v>
      </c>
      <c r="L8" s="12" t="s">
        <v>727</v>
      </c>
      <c r="M8" s="12" t="s">
        <v>745</v>
      </c>
      <c r="N8" s="12" t="s">
        <v>772</v>
      </c>
      <c r="O8" s="12" t="s">
        <v>797</v>
      </c>
      <c r="P8" s="12" t="s">
        <v>767</v>
      </c>
      <c r="Q8" s="12" t="s">
        <v>713</v>
      </c>
      <c r="R8" s="12" t="s">
        <v>780</v>
      </c>
      <c r="S8" s="12" t="s">
        <v>771</v>
      </c>
      <c r="T8" s="12" t="s">
        <v>785</v>
      </c>
      <c r="U8" s="12" t="s">
        <v>719</v>
      </c>
      <c r="V8" s="12" t="s">
        <v>793</v>
      </c>
      <c r="W8" s="12" t="s">
        <v>787</v>
      </c>
      <c r="X8" s="12" t="s">
        <v>752</v>
      </c>
      <c r="Y8" s="12" t="s">
        <v>729</v>
      </c>
      <c r="Z8" s="12" t="s">
        <v>726</v>
      </c>
      <c r="AA8" s="12" t="s">
        <v>736</v>
      </c>
      <c r="AB8" s="12" t="s">
        <v>781</v>
      </c>
      <c r="AC8" s="12" t="s">
        <v>773</v>
      </c>
      <c r="AD8" s="12" t="s">
        <v>716</v>
      </c>
      <c r="AE8" s="12" t="s">
        <v>711</v>
      </c>
      <c r="AF8" s="12" t="s">
        <v>782</v>
      </c>
      <c r="AG8" s="12" t="s">
        <v>798</v>
      </c>
      <c r="AH8" s="12" t="s">
        <v>768</v>
      </c>
      <c r="AI8" s="12" t="s">
        <v>739</v>
      </c>
      <c r="AJ8" s="12" t="s">
        <v>789</v>
      </c>
      <c r="AK8" s="12" t="s">
        <v>776</v>
      </c>
      <c r="AL8" s="12" t="s">
        <v>722</v>
      </c>
      <c r="AM8" s="12" t="s">
        <v>703</v>
      </c>
      <c r="AN8" s="12" t="s">
        <v>774</v>
      </c>
      <c r="AO8" s="12" t="s">
        <v>804</v>
      </c>
      <c r="AP8" s="12" t="s">
        <v>796</v>
      </c>
      <c r="AQ8" s="12" t="s">
        <v>746</v>
      </c>
      <c r="AR8" s="12" t="s">
        <v>717</v>
      </c>
      <c r="AS8" s="12" t="s">
        <v>786</v>
      </c>
      <c r="AT8" s="12" t="s">
        <v>757</v>
      </c>
      <c r="AU8" s="12" t="s">
        <v>709</v>
      </c>
      <c r="AV8" s="12" t="s">
        <v>735</v>
      </c>
      <c r="AW8" s="12" t="s">
        <v>706</v>
      </c>
      <c r="AX8" s="12" t="s">
        <v>720</v>
      </c>
      <c r="AY8" s="12" t="s">
        <v>705</v>
      </c>
      <c r="AZ8" s="12" t="s">
        <v>799</v>
      </c>
      <c r="BA8" s="12" t="s">
        <v>802</v>
      </c>
      <c r="BB8" s="12" t="s">
        <v>700</v>
      </c>
      <c r="BC8" s="12" t="s">
        <v>794</v>
      </c>
      <c r="BD8" s="12" t="s">
        <v>784</v>
      </c>
      <c r="BE8" s="12" t="s">
        <v>788</v>
      </c>
      <c r="BF8" s="12" t="s">
        <v>702</v>
      </c>
      <c r="BG8" s="12" t="s">
        <v>792</v>
      </c>
      <c r="BH8" s="12" t="s">
        <v>725</v>
      </c>
      <c r="BI8" s="12" t="s">
        <v>721</v>
      </c>
      <c r="BJ8" s="12" t="s">
        <v>758</v>
      </c>
      <c r="BK8" s="12" t="s">
        <v>760</v>
      </c>
      <c r="BL8" s="12" t="s">
        <v>753</v>
      </c>
      <c r="BM8" s="12" t="s">
        <v>724</v>
      </c>
      <c r="BN8" s="12" t="s">
        <v>751</v>
      </c>
      <c r="BO8" s="12" t="s">
        <v>707</v>
      </c>
      <c r="BP8" s="12" t="s">
        <v>732</v>
      </c>
      <c r="BQ8" s="12" t="s">
        <v>755</v>
      </c>
      <c r="BR8" s="12" t="s">
        <v>770</v>
      </c>
      <c r="BS8" s="12" t="s">
        <v>801</v>
      </c>
      <c r="BT8" s="12" t="s">
        <v>730</v>
      </c>
      <c r="BU8" s="12" t="s">
        <v>744</v>
      </c>
      <c r="BV8" s="12" t="s">
        <v>737</v>
      </c>
      <c r="BW8" s="12" t="s">
        <v>714</v>
      </c>
      <c r="BX8" s="12" t="s">
        <v>715</v>
      </c>
      <c r="BY8" s="12" t="s">
        <v>743</v>
      </c>
      <c r="BZ8" s="12" t="s">
        <v>791</v>
      </c>
      <c r="CA8" s="12" t="s">
        <v>805</v>
      </c>
      <c r="CB8" s="12" t="s">
        <v>759</v>
      </c>
      <c r="CC8" s="12" t="s">
        <v>701</v>
      </c>
      <c r="CD8" s="12" t="s">
        <v>723</v>
      </c>
      <c r="CE8" s="12" t="s">
        <v>800</v>
      </c>
      <c r="CF8" s="12" t="s">
        <v>795</v>
      </c>
      <c r="CG8" s="12" t="s">
        <v>748</v>
      </c>
      <c r="CH8" s="12" t="s">
        <v>747</v>
      </c>
      <c r="CI8" s="12" t="s">
        <v>762</v>
      </c>
      <c r="CJ8" s="12" t="s">
        <v>712</v>
      </c>
      <c r="CK8" s="12" t="s">
        <v>750</v>
      </c>
      <c r="CL8" s="12" t="s">
        <v>710</v>
      </c>
      <c r="CM8" s="12" t="s">
        <v>708</v>
      </c>
      <c r="CN8" s="12" t="s">
        <v>769</v>
      </c>
      <c r="CO8" s="12" t="s">
        <v>778</v>
      </c>
      <c r="CP8" s="12" t="s">
        <v>728</v>
      </c>
      <c r="CQ8" s="12" t="s">
        <v>765</v>
      </c>
      <c r="CR8" s="12" t="s">
        <v>756</v>
      </c>
      <c r="CS8" s="12" t="s">
        <v>763</v>
      </c>
      <c r="CT8" s="12" t="s">
        <v>764</v>
      </c>
      <c r="CU8" s="12" t="s">
        <v>733</v>
      </c>
      <c r="CV8" s="12" t="s">
        <v>779</v>
      </c>
      <c r="CW8" s="12" t="s">
        <v>777</v>
      </c>
      <c r="CX8" s="12" t="s">
        <v>704</v>
      </c>
      <c r="CY8" s="12" t="s">
        <v>754</v>
      </c>
      <c r="CZ8" s="12" t="s">
        <v>740</v>
      </c>
      <c r="DA8" s="12" t="s">
        <v>749</v>
      </c>
      <c r="DB8" s="12" t="s">
        <v>775</v>
      </c>
      <c r="DC8" s="12" t="s">
        <v>741</v>
      </c>
      <c r="DD8" s="12" t="s">
        <v>734</v>
      </c>
      <c r="DE8" s="12" t="s">
        <v>738</v>
      </c>
      <c r="DF8" s="12" t="s">
        <v>742</v>
      </c>
    </row>
    <row r="9" spans="2:110" ht="18.75" customHeight="1">
      <c r="B9" s="35"/>
      <c r="C9" s="14" t="s">
        <v>912</v>
      </c>
      <c r="D9" s="14" t="s">
        <v>1011</v>
      </c>
      <c r="E9" s="14" t="s">
        <v>952</v>
      </c>
      <c r="F9" s="18"/>
      <c r="G9" s="14" t="s">
        <v>1004</v>
      </c>
      <c r="H9" s="14" t="s">
        <v>987</v>
      </c>
      <c r="I9" s="14" t="s">
        <v>1024</v>
      </c>
      <c r="J9" s="14" t="s">
        <v>982</v>
      </c>
      <c r="K9" s="14" t="s">
        <v>939</v>
      </c>
      <c r="L9" s="14" t="s">
        <v>948</v>
      </c>
      <c r="M9" s="14" t="s">
        <v>966</v>
      </c>
      <c r="N9" s="14" t="s">
        <v>993</v>
      </c>
      <c r="O9" s="14" t="s">
        <v>1018</v>
      </c>
      <c r="P9" s="14" t="s">
        <v>988</v>
      </c>
      <c r="Q9" s="14" t="s">
        <v>934</v>
      </c>
      <c r="R9" s="14" t="s">
        <v>1001</v>
      </c>
      <c r="S9" s="14" t="s">
        <v>992</v>
      </c>
      <c r="T9" s="14" t="s">
        <v>1006</v>
      </c>
      <c r="U9" s="14" t="s">
        <v>940</v>
      </c>
      <c r="V9" s="14" t="s">
        <v>1014</v>
      </c>
      <c r="W9" s="14" t="s">
        <v>1008</v>
      </c>
      <c r="X9" s="14" t="s">
        <v>973</v>
      </c>
      <c r="Y9" s="14" t="s">
        <v>950</v>
      </c>
      <c r="Z9" s="14" t="s">
        <v>947</v>
      </c>
      <c r="AA9" s="14" t="s">
        <v>957</v>
      </c>
      <c r="AB9" s="14" t="s">
        <v>1002</v>
      </c>
      <c r="AC9" s="14" t="s">
        <v>994</v>
      </c>
      <c r="AD9" s="14" t="s">
        <v>937</v>
      </c>
      <c r="AE9" s="14" t="s">
        <v>932</v>
      </c>
      <c r="AF9" s="14" t="s">
        <v>1003</v>
      </c>
      <c r="AG9" s="14" t="s">
        <v>1019</v>
      </c>
      <c r="AH9" s="14" t="s">
        <v>989</v>
      </c>
      <c r="AI9" s="14" t="s">
        <v>960</v>
      </c>
      <c r="AJ9" s="14" t="s">
        <v>1010</v>
      </c>
      <c r="AK9" s="14" t="s">
        <v>997</v>
      </c>
      <c r="AL9" s="14" t="s">
        <v>943</v>
      </c>
      <c r="AM9" s="14" t="s">
        <v>916</v>
      </c>
      <c r="AN9" s="14" t="s">
        <v>995</v>
      </c>
      <c r="AO9" s="14" t="s">
        <v>1025</v>
      </c>
      <c r="AP9" s="14" t="s">
        <v>1017</v>
      </c>
      <c r="AQ9" s="14" t="s">
        <v>967</v>
      </c>
      <c r="AR9" s="14" t="s">
        <v>938</v>
      </c>
      <c r="AS9" s="14" t="s">
        <v>1007</v>
      </c>
      <c r="AT9" s="14" t="s">
        <v>978</v>
      </c>
      <c r="AU9" s="14" t="s">
        <v>930</v>
      </c>
      <c r="AV9" s="14" t="s">
        <v>956</v>
      </c>
      <c r="AW9" s="14" t="s">
        <v>919</v>
      </c>
      <c r="AX9" s="14" t="s">
        <v>941</v>
      </c>
      <c r="AY9" s="14" t="s">
        <v>918</v>
      </c>
      <c r="AZ9" s="14" t="s">
        <v>1020</v>
      </c>
      <c r="BA9" s="14" t="s">
        <v>1023</v>
      </c>
      <c r="BB9" s="14" t="s">
        <v>913</v>
      </c>
      <c r="BC9" s="14" t="s">
        <v>1015</v>
      </c>
      <c r="BD9" s="14" t="s">
        <v>1005</v>
      </c>
      <c r="BE9" s="14" t="s">
        <v>1009</v>
      </c>
      <c r="BF9" s="14" t="s">
        <v>915</v>
      </c>
      <c r="BG9" s="14" t="s">
        <v>1013</v>
      </c>
      <c r="BH9" s="14" t="s">
        <v>946</v>
      </c>
      <c r="BI9" s="14" t="s">
        <v>942</v>
      </c>
      <c r="BJ9" s="14" t="s">
        <v>979</v>
      </c>
      <c r="BK9" s="14" t="s">
        <v>981</v>
      </c>
      <c r="BL9" s="14" t="s">
        <v>974</v>
      </c>
      <c r="BM9" s="14" t="s">
        <v>945</v>
      </c>
      <c r="BN9" s="14" t="s">
        <v>972</v>
      </c>
      <c r="BO9" s="14" t="s">
        <v>920</v>
      </c>
      <c r="BP9" s="14" t="s">
        <v>953</v>
      </c>
      <c r="BQ9" s="14" t="s">
        <v>976</v>
      </c>
      <c r="BR9" s="14" t="s">
        <v>991</v>
      </c>
      <c r="BS9" s="14" t="s">
        <v>1022</v>
      </c>
      <c r="BT9" s="14" t="s">
        <v>951</v>
      </c>
      <c r="BU9" s="14" t="s">
        <v>965</v>
      </c>
      <c r="BV9" s="14" t="s">
        <v>958</v>
      </c>
      <c r="BW9" s="14" t="s">
        <v>935</v>
      </c>
      <c r="BX9" s="14" t="s">
        <v>936</v>
      </c>
      <c r="BY9" s="14" t="s">
        <v>964</v>
      </c>
      <c r="BZ9" s="14" t="s">
        <v>1012</v>
      </c>
      <c r="CA9" s="14" t="s">
        <v>1026</v>
      </c>
      <c r="CB9" s="14" t="s">
        <v>980</v>
      </c>
      <c r="CC9" s="14" t="s">
        <v>914</v>
      </c>
      <c r="CD9" s="14" t="s">
        <v>944</v>
      </c>
      <c r="CE9" s="14" t="s">
        <v>1021</v>
      </c>
      <c r="CF9" s="14" t="s">
        <v>1016</v>
      </c>
      <c r="CG9" s="14" t="s">
        <v>969</v>
      </c>
      <c r="CH9" s="14" t="s">
        <v>968</v>
      </c>
      <c r="CI9" s="14" t="s">
        <v>983</v>
      </c>
      <c r="CJ9" s="14" t="s">
        <v>933</v>
      </c>
      <c r="CK9" s="14" t="s">
        <v>971</v>
      </c>
      <c r="CL9" s="14" t="s">
        <v>931</v>
      </c>
      <c r="CM9" s="14" t="s">
        <v>921</v>
      </c>
      <c r="CN9" s="14" t="s">
        <v>990</v>
      </c>
      <c r="CO9" s="14" t="s">
        <v>999</v>
      </c>
      <c r="CP9" s="14" t="s">
        <v>949</v>
      </c>
      <c r="CQ9" s="14" t="s">
        <v>986</v>
      </c>
      <c r="CR9" s="14" t="s">
        <v>977</v>
      </c>
      <c r="CS9" s="14" t="s">
        <v>984</v>
      </c>
      <c r="CT9" s="14" t="s">
        <v>985</v>
      </c>
      <c r="CU9" s="14" t="s">
        <v>954</v>
      </c>
      <c r="CV9" s="14" t="s">
        <v>1000</v>
      </c>
      <c r="CW9" s="14" t="s">
        <v>998</v>
      </c>
      <c r="CX9" s="14" t="s">
        <v>917</v>
      </c>
      <c r="CY9" s="14" t="s">
        <v>975</v>
      </c>
      <c r="CZ9" s="14" t="s">
        <v>961</v>
      </c>
      <c r="DA9" s="14" t="s">
        <v>970</v>
      </c>
      <c r="DB9" s="14" t="s">
        <v>996</v>
      </c>
      <c r="DC9" s="14" t="s">
        <v>962</v>
      </c>
      <c r="DD9" s="14" t="s">
        <v>955</v>
      </c>
      <c r="DE9" s="14" t="s">
        <v>959</v>
      </c>
      <c r="DF9" s="14" t="s">
        <v>963</v>
      </c>
    </row>
    <row r="10" spans="2:110" ht="18.75" customHeight="1">
      <c r="B10" s="35"/>
      <c r="C10" s="11" t="s">
        <v>2450</v>
      </c>
      <c r="D10" s="13">
        <f aca="true" t="shared" si="0" ref="D10:AC10">(D14+D17+D20+D23+D26)/5</f>
        <v>12968.0924</v>
      </c>
      <c r="E10" s="13">
        <f t="shared" si="0"/>
        <v>12868.867059999999</v>
      </c>
      <c r="F10" s="13">
        <f t="shared" si="0"/>
        <v>12776.48</v>
      </c>
      <c r="G10" s="13">
        <f t="shared" si="0"/>
        <v>12769.734579999998</v>
      </c>
      <c r="H10" s="13">
        <f t="shared" si="0"/>
        <v>12597.5639</v>
      </c>
      <c r="I10" s="13">
        <f t="shared" si="0"/>
        <v>12543.8457</v>
      </c>
      <c r="J10" s="13">
        <f t="shared" si="0"/>
        <v>12478.88076</v>
      </c>
      <c r="K10" s="13">
        <f t="shared" si="0"/>
        <v>12474.29362</v>
      </c>
      <c r="L10" s="13">
        <f t="shared" si="0"/>
        <v>12463.30568</v>
      </c>
      <c r="M10" s="13">
        <f t="shared" si="0"/>
        <v>12462.07442</v>
      </c>
      <c r="N10" s="13">
        <f t="shared" si="0"/>
        <v>12394.7634</v>
      </c>
      <c r="O10" s="13">
        <f t="shared" si="0"/>
        <v>12392.660160000001</v>
      </c>
      <c r="P10" s="13">
        <f t="shared" si="0"/>
        <v>12377.45902</v>
      </c>
      <c r="Q10" s="13">
        <f t="shared" si="0"/>
        <v>12368.88182</v>
      </c>
      <c r="R10" s="13">
        <f t="shared" si="0"/>
        <v>12325.94224</v>
      </c>
      <c r="S10" s="13">
        <f t="shared" si="0"/>
        <v>12325.57746</v>
      </c>
      <c r="T10" s="13">
        <f t="shared" si="0"/>
        <v>12272.399379999999</v>
      </c>
      <c r="U10" s="13">
        <f t="shared" si="0"/>
        <v>12244.1154</v>
      </c>
      <c r="V10" s="13">
        <f t="shared" si="0"/>
        <v>12239.77778</v>
      </c>
      <c r="W10" s="13">
        <f t="shared" si="0"/>
        <v>12226.124439999998</v>
      </c>
      <c r="X10" s="13">
        <f t="shared" si="0"/>
        <v>12211.554680000001</v>
      </c>
      <c r="Y10" s="13">
        <f t="shared" si="0"/>
        <v>12201.20412</v>
      </c>
      <c r="Z10" s="13">
        <f t="shared" si="0"/>
        <v>12180.84912</v>
      </c>
      <c r="AA10" s="13">
        <f t="shared" si="0"/>
        <v>12097.951919999998</v>
      </c>
      <c r="AB10" s="13">
        <f t="shared" si="0"/>
        <v>12065.16314</v>
      </c>
      <c r="AC10" s="13">
        <f t="shared" si="0"/>
        <v>12047.34924</v>
      </c>
      <c r="AD10" s="13">
        <f aca="true" t="shared" si="1" ref="AD10:BI10">(AD14+AD17+AD20+AD23+AD26)/5</f>
        <v>12029.729319999999</v>
      </c>
      <c r="AE10" s="13">
        <f t="shared" si="1"/>
        <v>12026.714140000002</v>
      </c>
      <c r="AF10" s="13">
        <f t="shared" si="1"/>
        <v>12015.139</v>
      </c>
      <c r="AG10" s="13">
        <f t="shared" si="1"/>
        <v>12012.7899</v>
      </c>
      <c r="AH10" s="13">
        <f t="shared" si="1"/>
        <v>12009.0782</v>
      </c>
      <c r="AI10" s="13">
        <f t="shared" si="1"/>
        <v>12003.399879999997</v>
      </c>
      <c r="AJ10" s="13">
        <f t="shared" si="1"/>
        <v>11953.279299999998</v>
      </c>
      <c r="AK10" s="13">
        <f t="shared" si="1"/>
        <v>11905.385639999999</v>
      </c>
      <c r="AL10" s="13">
        <f t="shared" si="1"/>
        <v>11896.76772</v>
      </c>
      <c r="AM10" s="13">
        <f t="shared" si="1"/>
        <v>11891.53706</v>
      </c>
      <c r="AN10" s="13">
        <f t="shared" si="1"/>
        <v>11889.8151</v>
      </c>
      <c r="AO10" s="13">
        <f t="shared" si="1"/>
        <v>11875.33302</v>
      </c>
      <c r="AP10" s="13">
        <f t="shared" si="1"/>
        <v>11874.26876</v>
      </c>
      <c r="AQ10" s="13">
        <f t="shared" si="1"/>
        <v>11783.63592</v>
      </c>
      <c r="AR10" s="13">
        <f t="shared" si="1"/>
        <v>11776.41146</v>
      </c>
      <c r="AS10" s="13">
        <f t="shared" si="1"/>
        <v>11771.33724</v>
      </c>
      <c r="AT10" s="13">
        <f t="shared" si="1"/>
        <v>11752.821719999998</v>
      </c>
      <c r="AU10" s="13">
        <f t="shared" si="1"/>
        <v>11717.63094</v>
      </c>
      <c r="AV10" s="13">
        <f t="shared" si="1"/>
        <v>11706.9375</v>
      </c>
      <c r="AW10" s="13">
        <f t="shared" si="1"/>
        <v>11636.784</v>
      </c>
      <c r="AX10" s="13">
        <f t="shared" si="1"/>
        <v>11605.576120000002</v>
      </c>
      <c r="AY10" s="13">
        <f t="shared" si="1"/>
        <v>11605.31602</v>
      </c>
      <c r="AZ10" s="13">
        <f t="shared" si="1"/>
        <v>11586.30536</v>
      </c>
      <c r="BA10" s="13">
        <f t="shared" si="1"/>
        <v>11543.9339</v>
      </c>
      <c r="BB10" s="13">
        <f t="shared" si="1"/>
        <v>11539.8489</v>
      </c>
      <c r="BC10" s="13">
        <f t="shared" si="1"/>
        <v>11539.458859999999</v>
      </c>
      <c r="BD10" s="13">
        <f t="shared" si="1"/>
        <v>11524.97116</v>
      </c>
      <c r="BE10" s="13">
        <f t="shared" si="1"/>
        <v>11484.641139999998</v>
      </c>
      <c r="BF10" s="13">
        <f t="shared" si="1"/>
        <v>11458.223979999999</v>
      </c>
      <c r="BG10" s="13">
        <f t="shared" si="1"/>
        <v>11413.522599999998</v>
      </c>
      <c r="BH10" s="13">
        <f t="shared" si="1"/>
        <v>11309.65656</v>
      </c>
      <c r="BI10" s="13">
        <f t="shared" si="1"/>
        <v>11295.907619999998</v>
      </c>
      <c r="BJ10" s="13">
        <f aca="true" t="shared" si="2" ref="BJ10:CO10">(BJ14+BJ17+BJ20+BJ23+BJ26)/5</f>
        <v>11293.8594</v>
      </c>
      <c r="BK10" s="13">
        <f t="shared" si="2"/>
        <v>11252.1791</v>
      </c>
      <c r="BL10" s="13">
        <f t="shared" si="2"/>
        <v>11224.44362</v>
      </c>
      <c r="BM10" s="13">
        <f t="shared" si="2"/>
        <v>11201.70536</v>
      </c>
      <c r="BN10" s="13">
        <f t="shared" si="2"/>
        <v>11184.96948</v>
      </c>
      <c r="BO10" s="13">
        <f t="shared" si="2"/>
        <v>11159.75284</v>
      </c>
      <c r="BP10" s="13">
        <f t="shared" si="2"/>
        <v>11100.174640000001</v>
      </c>
      <c r="BQ10" s="13">
        <f t="shared" si="2"/>
        <v>11079.45416</v>
      </c>
      <c r="BR10" s="13">
        <f t="shared" si="2"/>
        <v>11073.815599999998</v>
      </c>
      <c r="BS10" s="13">
        <f t="shared" si="2"/>
        <v>11025.76282</v>
      </c>
      <c r="BT10" s="13">
        <f t="shared" si="2"/>
        <v>11021.40014</v>
      </c>
      <c r="BU10" s="13">
        <f t="shared" si="2"/>
        <v>10939.61796</v>
      </c>
      <c r="BV10" s="13">
        <f t="shared" si="2"/>
        <v>10931.08932</v>
      </c>
      <c r="BW10" s="13">
        <f t="shared" si="2"/>
        <v>10926.329259999999</v>
      </c>
      <c r="BX10" s="13">
        <f t="shared" si="2"/>
        <v>10911.294619999999</v>
      </c>
      <c r="BY10" s="13">
        <f t="shared" si="2"/>
        <v>10890.81546</v>
      </c>
      <c r="BZ10" s="13">
        <f t="shared" si="2"/>
        <v>10885.448100000001</v>
      </c>
      <c r="CA10" s="13">
        <f t="shared" si="2"/>
        <v>10864.704300000001</v>
      </c>
      <c r="CB10" s="13">
        <f t="shared" si="2"/>
        <v>10835.16978</v>
      </c>
      <c r="CC10" s="13">
        <f t="shared" si="2"/>
        <v>10810.126260000001</v>
      </c>
      <c r="CD10" s="13">
        <f t="shared" si="2"/>
        <v>10724.189699999999</v>
      </c>
      <c r="CE10" s="13">
        <f t="shared" si="2"/>
        <v>10714.879620000002</v>
      </c>
      <c r="CF10" s="13">
        <f t="shared" si="2"/>
        <v>10713.483939999998</v>
      </c>
      <c r="CG10" s="13">
        <f t="shared" si="2"/>
        <v>10707.77442</v>
      </c>
      <c r="CH10" s="13">
        <f t="shared" si="2"/>
        <v>10696.4034</v>
      </c>
      <c r="CI10" s="13">
        <f t="shared" si="2"/>
        <v>10657.48322</v>
      </c>
      <c r="CJ10" s="13">
        <f t="shared" si="2"/>
        <v>10645.778419999999</v>
      </c>
      <c r="CK10" s="13">
        <f t="shared" si="2"/>
        <v>10594.686579999998</v>
      </c>
      <c r="CL10" s="13">
        <f t="shared" si="2"/>
        <v>10558.8587</v>
      </c>
      <c r="CM10" s="13">
        <f t="shared" si="2"/>
        <v>10542.711299999999</v>
      </c>
      <c r="CN10" s="13">
        <f t="shared" si="2"/>
        <v>10452.50428</v>
      </c>
      <c r="CO10" s="13">
        <f t="shared" si="2"/>
        <v>10447.726980000001</v>
      </c>
      <c r="CP10" s="13">
        <f aca="true" t="shared" si="3" ref="CP10:DE10">(CP14+CP17+CP20+CP23+CP26)/5</f>
        <v>10265.98664</v>
      </c>
      <c r="CQ10" s="13">
        <f t="shared" si="3"/>
        <v>10195.81206</v>
      </c>
      <c r="CR10" s="13">
        <f t="shared" si="3"/>
        <v>10117.192099999998</v>
      </c>
      <c r="CS10" s="13">
        <f t="shared" si="3"/>
        <v>10059.63632</v>
      </c>
      <c r="CT10" s="13">
        <f t="shared" si="3"/>
        <v>10016.624039999999</v>
      </c>
      <c r="CU10" s="13">
        <f t="shared" si="3"/>
        <v>9915.83296</v>
      </c>
      <c r="CV10" s="13">
        <f t="shared" si="3"/>
        <v>9912.6458</v>
      </c>
      <c r="CW10" s="13">
        <f t="shared" si="3"/>
        <v>9771.63772</v>
      </c>
      <c r="CX10" s="13">
        <f t="shared" si="3"/>
        <v>9676.96858</v>
      </c>
      <c r="CY10" s="13">
        <f t="shared" si="3"/>
        <v>9631.66628</v>
      </c>
      <c r="CZ10" s="13">
        <f t="shared" si="3"/>
        <v>9571.94758</v>
      </c>
      <c r="DA10" s="13">
        <f t="shared" si="3"/>
        <v>9533.575659999999</v>
      </c>
      <c r="DB10" s="13">
        <f t="shared" si="3"/>
        <v>9326.175500000001</v>
      </c>
      <c r="DC10" s="13">
        <f t="shared" si="3"/>
        <v>9258.13828</v>
      </c>
      <c r="DD10" s="13">
        <f t="shared" si="3"/>
        <v>9207.050879999999</v>
      </c>
      <c r="DE10" s="13">
        <f t="shared" si="3"/>
        <v>8301.713160000001</v>
      </c>
      <c r="DF10" s="13">
        <f>(DF14+DF17+DF20+DF23+DF26)/3</f>
        <v>7669.263866666667</v>
      </c>
    </row>
    <row r="11" spans="2:110" ht="18.75" customHeight="1">
      <c r="B11" s="35"/>
      <c r="C11" s="11" t="s">
        <v>2451</v>
      </c>
      <c r="D11" s="13">
        <f aca="true" t="shared" si="4" ref="D11:AC11">(D10/12776.5-1)*100</f>
        <v>1.4995687394826485</v>
      </c>
      <c r="E11" s="13">
        <f t="shared" si="4"/>
        <v>0.7229449379720476</v>
      </c>
      <c r="F11" s="13">
        <f t="shared" si="4"/>
        <v>-0.00015653739287024848</v>
      </c>
      <c r="G11" s="13">
        <f t="shared" si="4"/>
        <v>-0.05295206042345013</v>
      </c>
      <c r="H11" s="13">
        <f t="shared" si="4"/>
        <v>-1.4005095292138003</v>
      </c>
      <c r="I11" s="13">
        <f t="shared" si="4"/>
        <v>-1.8209548780965035</v>
      </c>
      <c r="J11" s="13">
        <f t="shared" si="4"/>
        <v>-2.329426994873396</v>
      </c>
      <c r="K11" s="13">
        <f t="shared" si="4"/>
        <v>-2.36532994168982</v>
      </c>
      <c r="L11" s="13">
        <f t="shared" si="4"/>
        <v>-2.4513311157202677</v>
      </c>
      <c r="M11" s="13">
        <f t="shared" si="4"/>
        <v>-2.460968027237498</v>
      </c>
      <c r="N11" s="13">
        <f t="shared" si="4"/>
        <v>-2.9878026063475893</v>
      </c>
      <c r="O11" s="13">
        <f t="shared" si="4"/>
        <v>-3.0042643916565526</v>
      </c>
      <c r="P11" s="13">
        <f t="shared" si="4"/>
        <v>-3.123241732868942</v>
      </c>
      <c r="Q11" s="13">
        <f t="shared" si="4"/>
        <v>-3.190374359175041</v>
      </c>
      <c r="R11" s="13">
        <f t="shared" si="4"/>
        <v>-3.526456854381088</v>
      </c>
      <c r="S11" s="13">
        <f t="shared" si="4"/>
        <v>-3.5293119398896344</v>
      </c>
      <c r="T11" s="13">
        <f t="shared" si="4"/>
        <v>-3.9455298399405203</v>
      </c>
      <c r="U11" s="13">
        <f t="shared" si="4"/>
        <v>-4.166904864399479</v>
      </c>
      <c r="V11" s="13">
        <f t="shared" si="4"/>
        <v>-4.200854850702463</v>
      </c>
      <c r="W11" s="13">
        <f t="shared" si="4"/>
        <v>-4.307717763080676</v>
      </c>
      <c r="X11" s="13">
        <f t="shared" si="4"/>
        <v>-4.421753375337523</v>
      </c>
      <c r="Y11" s="13">
        <f t="shared" si="4"/>
        <v>-4.5027658591946125</v>
      </c>
      <c r="Z11" s="13">
        <f t="shared" si="4"/>
        <v>-4.662081790787765</v>
      </c>
      <c r="AA11" s="13">
        <f t="shared" si="4"/>
        <v>-5.3109073689977855</v>
      </c>
      <c r="AB11" s="13">
        <f t="shared" si="4"/>
        <v>-5.567540875826705</v>
      </c>
      <c r="AC11" s="13">
        <f t="shared" si="4"/>
        <v>-5.706967948968811</v>
      </c>
      <c r="AD11" s="13">
        <f aca="true" t="shared" si="5" ref="AD11:BI11">(AD10/12776.5-1)*100</f>
        <v>-5.844876765937479</v>
      </c>
      <c r="AE11" s="13">
        <f t="shared" si="5"/>
        <v>-5.868476186749094</v>
      </c>
      <c r="AF11" s="13">
        <f t="shared" si="5"/>
        <v>-5.959073298634221</v>
      </c>
      <c r="AG11" s="13">
        <f t="shared" si="5"/>
        <v>-5.9774593981137265</v>
      </c>
      <c r="AH11" s="13">
        <f t="shared" si="5"/>
        <v>-6.006510390169451</v>
      </c>
      <c r="AI11" s="13">
        <f t="shared" si="5"/>
        <v>-6.050953860603469</v>
      </c>
      <c r="AJ11" s="13">
        <f t="shared" si="5"/>
        <v>-6.443241106719377</v>
      </c>
      <c r="AK11" s="13">
        <f t="shared" si="5"/>
        <v>-6.818098540288819</v>
      </c>
      <c r="AL11" s="13">
        <f t="shared" si="5"/>
        <v>-6.885549876726804</v>
      </c>
      <c r="AM11" s="13">
        <f t="shared" si="5"/>
        <v>-6.926489570696193</v>
      </c>
      <c r="AN11" s="13">
        <f t="shared" si="5"/>
        <v>-6.939967127147495</v>
      </c>
      <c r="AO11" s="13">
        <f t="shared" si="5"/>
        <v>-7.053316479474036</v>
      </c>
      <c r="AP11" s="13">
        <f t="shared" si="5"/>
        <v>-7.061646303760805</v>
      </c>
      <c r="AQ11" s="13">
        <f t="shared" si="5"/>
        <v>-7.771017727859741</v>
      </c>
      <c r="AR11" s="13">
        <f t="shared" si="5"/>
        <v>-7.827562634524332</v>
      </c>
      <c r="AS11" s="13">
        <f t="shared" si="5"/>
        <v>-7.867277893006685</v>
      </c>
      <c r="AT11" s="13">
        <f t="shared" si="5"/>
        <v>-8.012196454428066</v>
      </c>
      <c r="AU11" s="13">
        <f t="shared" si="5"/>
        <v>-8.287630102140653</v>
      </c>
      <c r="AV11" s="13">
        <f t="shared" si="5"/>
        <v>-8.371326263061086</v>
      </c>
      <c r="AW11" s="13">
        <f t="shared" si="5"/>
        <v>-8.920408562595394</v>
      </c>
      <c r="AX11" s="13">
        <f t="shared" si="5"/>
        <v>-9.164668571204936</v>
      </c>
      <c r="AY11" s="13">
        <f t="shared" si="5"/>
        <v>-9.166704339999221</v>
      </c>
      <c r="AZ11" s="13">
        <f t="shared" si="5"/>
        <v>-9.315498297655855</v>
      </c>
      <c r="BA11" s="13">
        <f t="shared" si="5"/>
        <v>-9.64713419168004</v>
      </c>
      <c r="BB11" s="13">
        <f t="shared" si="5"/>
        <v>-9.679106954173665</v>
      </c>
      <c r="BC11" s="13">
        <f t="shared" si="5"/>
        <v>-9.682159746409436</v>
      </c>
      <c r="BD11" s="13">
        <f t="shared" si="5"/>
        <v>-9.795553085743357</v>
      </c>
      <c r="BE11" s="13">
        <f t="shared" si="5"/>
        <v>-10.111210895002564</v>
      </c>
      <c r="BF11" s="13">
        <f t="shared" si="5"/>
        <v>-10.31797456267367</v>
      </c>
      <c r="BG11" s="13">
        <f t="shared" si="5"/>
        <v>-10.667846436817607</v>
      </c>
      <c r="BH11" s="13">
        <f t="shared" si="5"/>
        <v>-11.480792392282712</v>
      </c>
      <c r="BI11" s="13">
        <f t="shared" si="5"/>
        <v>-11.58840355339883</v>
      </c>
      <c r="BJ11" s="13">
        <f aca="true" t="shared" si="6" ref="BJ11:CO11">(BJ10/12776.5-1)*100</f>
        <v>-11.604434704340004</v>
      </c>
      <c r="BK11" s="13">
        <f t="shared" si="6"/>
        <v>-11.930660979141393</v>
      </c>
      <c r="BL11" s="13">
        <f t="shared" si="6"/>
        <v>-12.147742965600905</v>
      </c>
      <c r="BM11" s="13">
        <f t="shared" si="6"/>
        <v>-12.325712362540598</v>
      </c>
      <c r="BN11" s="13">
        <f t="shared" si="6"/>
        <v>-12.456701913669633</v>
      </c>
      <c r="BO11" s="13">
        <f t="shared" si="6"/>
        <v>-12.654069267796352</v>
      </c>
      <c r="BP11" s="13">
        <f t="shared" si="6"/>
        <v>-13.120380072789883</v>
      </c>
      <c r="BQ11" s="13">
        <f t="shared" si="6"/>
        <v>-13.282556568700354</v>
      </c>
      <c r="BR11" s="13">
        <f t="shared" si="6"/>
        <v>-13.32668884279734</v>
      </c>
      <c r="BS11" s="13">
        <f t="shared" si="6"/>
        <v>-13.702791687864435</v>
      </c>
      <c r="BT11" s="13">
        <f t="shared" si="6"/>
        <v>-13.736937815520688</v>
      </c>
      <c r="BU11" s="13">
        <f t="shared" si="6"/>
        <v>-14.3770362775408</v>
      </c>
      <c r="BV11" s="13">
        <f t="shared" si="6"/>
        <v>-14.443788831057025</v>
      </c>
      <c r="BW11" s="13">
        <f t="shared" si="6"/>
        <v>-14.481045200172204</v>
      </c>
      <c r="BX11" s="13">
        <f t="shared" si="6"/>
        <v>-14.598719367588942</v>
      </c>
      <c r="BY11" s="13">
        <f t="shared" si="6"/>
        <v>-14.759007083317034</v>
      </c>
      <c r="BZ11" s="13">
        <f t="shared" si="6"/>
        <v>-14.801016710366676</v>
      </c>
      <c r="CA11" s="13">
        <f t="shared" si="6"/>
        <v>-14.963375728877226</v>
      </c>
      <c r="CB11" s="13">
        <f t="shared" si="6"/>
        <v>-15.194538566900162</v>
      </c>
      <c r="CC11" s="13">
        <f t="shared" si="6"/>
        <v>-15.390550933354197</v>
      </c>
      <c r="CD11" s="13">
        <f t="shared" si="6"/>
        <v>-16.06316518608384</v>
      </c>
      <c r="CE11" s="13">
        <f t="shared" si="6"/>
        <v>-16.13603396861424</v>
      </c>
      <c r="CF11" s="13">
        <f t="shared" si="6"/>
        <v>-16.146957774038285</v>
      </c>
      <c r="CG11" s="13">
        <f t="shared" si="6"/>
        <v>-16.191645442805147</v>
      </c>
      <c r="CH11" s="13">
        <f t="shared" si="6"/>
        <v>-16.28064493405863</v>
      </c>
      <c r="CI11" s="13">
        <f t="shared" si="6"/>
        <v>-16.585268109419637</v>
      </c>
      <c r="CJ11" s="13">
        <f t="shared" si="6"/>
        <v>-16.67688005322272</v>
      </c>
      <c r="CK11" s="13">
        <f t="shared" si="6"/>
        <v>-17.076769224748578</v>
      </c>
      <c r="CL11" s="13">
        <f t="shared" si="6"/>
        <v>-17.357189371111016</v>
      </c>
      <c r="CM11" s="13">
        <f t="shared" si="6"/>
        <v>-17.483572965992256</v>
      </c>
      <c r="CN11" s="13">
        <f t="shared" si="6"/>
        <v>-18.189611552459596</v>
      </c>
      <c r="CO11" s="13">
        <f t="shared" si="6"/>
        <v>-18.227002856807406</v>
      </c>
      <c r="CP11" s="13">
        <f aca="true" t="shared" si="7" ref="CP11:DE11">(CP10/12776.5-1)*100</f>
        <v>-19.64946080695027</v>
      </c>
      <c r="CQ11" s="13">
        <f t="shared" si="7"/>
        <v>-20.198708096896645</v>
      </c>
      <c r="CR11" s="13">
        <f t="shared" si="7"/>
        <v>-20.814056275192748</v>
      </c>
      <c r="CS11" s="13">
        <f t="shared" si="7"/>
        <v>-21.2645378624819</v>
      </c>
      <c r="CT11" s="13">
        <f t="shared" si="7"/>
        <v>-21.60118937111103</v>
      </c>
      <c r="CU11" s="13">
        <f t="shared" si="7"/>
        <v>-22.3900680154972</v>
      </c>
      <c r="CV11" s="13">
        <f t="shared" si="7"/>
        <v>-22.415013501350135</v>
      </c>
      <c r="CW11" s="13">
        <f t="shared" si="7"/>
        <v>-23.518665362188386</v>
      </c>
      <c r="CX11" s="13">
        <f t="shared" si="7"/>
        <v>-24.259628380229326</v>
      </c>
      <c r="CY11" s="13">
        <f t="shared" si="7"/>
        <v>-24.614203576879433</v>
      </c>
      <c r="CZ11" s="13">
        <f t="shared" si="7"/>
        <v>-25.081614057057877</v>
      </c>
      <c r="DA11" s="13">
        <f t="shared" si="7"/>
        <v>-25.381946072868168</v>
      </c>
      <c r="DB11" s="13">
        <f t="shared" si="7"/>
        <v>-27.0052400892263</v>
      </c>
      <c r="DC11" s="13">
        <f t="shared" si="7"/>
        <v>-27.5377585410715</v>
      </c>
      <c r="DD11" s="13">
        <f t="shared" si="7"/>
        <v>-27.937612961296143</v>
      </c>
      <c r="DE11" s="13">
        <f t="shared" si="7"/>
        <v>-35.02357327906703</v>
      </c>
      <c r="DF11" s="13">
        <f>(DF10/12871.9-1)*100</f>
        <v>-40.418556183106865</v>
      </c>
    </row>
    <row r="12" spans="2:110" ht="18.75" customHeight="1">
      <c r="B12" s="35"/>
      <c r="C12" s="11" t="s">
        <v>2452</v>
      </c>
      <c r="D12" s="25" t="s">
        <v>2145</v>
      </c>
      <c r="E12" s="25" t="s">
        <v>2146</v>
      </c>
      <c r="F12" s="25"/>
      <c r="G12" s="25" t="s">
        <v>2146</v>
      </c>
      <c r="H12" s="25" t="s">
        <v>2146</v>
      </c>
      <c r="I12" s="25" t="s">
        <v>2144</v>
      </c>
      <c r="J12" s="25" t="s">
        <v>2145</v>
      </c>
      <c r="K12" s="25" t="s">
        <v>2147</v>
      </c>
      <c r="L12" s="25" t="s">
        <v>2146</v>
      </c>
      <c r="M12" s="25" t="s">
        <v>2146</v>
      </c>
      <c r="N12" s="25" t="s">
        <v>2147</v>
      </c>
      <c r="O12" s="25" t="s">
        <v>2146</v>
      </c>
      <c r="P12" s="25" t="s">
        <v>2146</v>
      </c>
      <c r="Q12" s="25" t="s">
        <v>2147</v>
      </c>
      <c r="R12" s="25" t="s">
        <v>2147</v>
      </c>
      <c r="S12" s="25" t="s">
        <v>2146</v>
      </c>
      <c r="T12" s="25" t="s">
        <v>2147</v>
      </c>
      <c r="U12" s="26" t="s">
        <v>2409</v>
      </c>
      <c r="V12" s="25" t="s">
        <v>2146</v>
      </c>
      <c r="W12" s="25" t="s">
        <v>2146</v>
      </c>
      <c r="X12" s="25" t="s">
        <v>2146</v>
      </c>
      <c r="Y12" s="25" t="s">
        <v>2148</v>
      </c>
      <c r="Z12" s="25" t="s">
        <v>2145</v>
      </c>
      <c r="AA12" s="25" t="s">
        <v>2147</v>
      </c>
      <c r="AB12" s="25" t="s">
        <v>2145</v>
      </c>
      <c r="AC12" s="25" t="s">
        <v>2146</v>
      </c>
      <c r="AD12" s="25" t="s">
        <v>2146</v>
      </c>
      <c r="AE12" s="25" t="s">
        <v>2147</v>
      </c>
      <c r="AF12" s="25" t="s">
        <v>2145</v>
      </c>
      <c r="AG12" s="25" t="s">
        <v>2146</v>
      </c>
      <c r="AH12" s="25" t="s">
        <v>2147</v>
      </c>
      <c r="AI12" s="25" t="s">
        <v>2148</v>
      </c>
      <c r="AJ12" s="25" t="s">
        <v>2147</v>
      </c>
      <c r="AK12" s="25" t="s">
        <v>2146</v>
      </c>
      <c r="AL12" s="26" t="s">
        <v>2147</v>
      </c>
      <c r="AM12" s="25" t="s">
        <v>2147</v>
      </c>
      <c r="AN12" s="25" t="s">
        <v>2147</v>
      </c>
      <c r="AO12" s="25" t="s">
        <v>2147</v>
      </c>
      <c r="AP12" s="25" t="s">
        <v>2147</v>
      </c>
      <c r="AQ12" s="26" t="s">
        <v>2409</v>
      </c>
      <c r="AR12" s="25" t="s">
        <v>2146</v>
      </c>
      <c r="AS12" s="25" t="s">
        <v>2146</v>
      </c>
      <c r="AT12" s="25" t="s">
        <v>2146</v>
      </c>
      <c r="AU12" s="25" t="s">
        <v>2148</v>
      </c>
      <c r="AV12" s="25" t="s">
        <v>2146</v>
      </c>
      <c r="AW12" s="25" t="s">
        <v>2146</v>
      </c>
      <c r="AX12" s="25" t="s">
        <v>2147</v>
      </c>
      <c r="AY12" s="25" t="s">
        <v>2147</v>
      </c>
      <c r="AZ12" s="25" t="s">
        <v>2147</v>
      </c>
      <c r="BA12" s="25" t="s">
        <v>2146</v>
      </c>
      <c r="BB12" s="25" t="s">
        <v>2147</v>
      </c>
      <c r="BC12" s="25" t="s">
        <v>2148</v>
      </c>
      <c r="BD12" s="25" t="s">
        <v>2147</v>
      </c>
      <c r="BE12" s="25" t="s">
        <v>2146</v>
      </c>
      <c r="BF12" s="25" t="s">
        <v>2147</v>
      </c>
      <c r="BG12" s="25" t="s">
        <v>2147</v>
      </c>
      <c r="BH12" s="25" t="s">
        <v>2146</v>
      </c>
      <c r="BI12" s="25" t="s">
        <v>2148</v>
      </c>
      <c r="BJ12" s="25" t="s">
        <v>2147</v>
      </c>
      <c r="BK12" s="25" t="s">
        <v>2147</v>
      </c>
      <c r="BL12" s="25" t="s">
        <v>2147</v>
      </c>
      <c r="BM12" s="25" t="s">
        <v>2147</v>
      </c>
      <c r="BN12" s="25" t="s">
        <v>2147</v>
      </c>
      <c r="BO12" s="25" t="s">
        <v>2147</v>
      </c>
      <c r="BP12" s="25" t="s">
        <v>2148</v>
      </c>
      <c r="BQ12" s="25" t="s">
        <v>2146</v>
      </c>
      <c r="BR12" s="25" t="s">
        <v>2147</v>
      </c>
      <c r="BS12" s="25" t="s">
        <v>2147</v>
      </c>
      <c r="BT12" s="25" t="s">
        <v>2148</v>
      </c>
      <c r="BU12" s="25" t="s">
        <v>2148</v>
      </c>
      <c r="BV12" s="25" t="s">
        <v>2147</v>
      </c>
      <c r="BW12" s="25" t="s">
        <v>2147</v>
      </c>
      <c r="BX12" s="26" t="s">
        <v>2148</v>
      </c>
      <c r="BY12" s="25" t="s">
        <v>2147</v>
      </c>
      <c r="BZ12" s="25" t="s">
        <v>2147</v>
      </c>
      <c r="CA12" s="25" t="s">
        <v>2148</v>
      </c>
      <c r="CB12" s="25" t="s">
        <v>2148</v>
      </c>
      <c r="CC12" s="25" t="s">
        <v>2148</v>
      </c>
      <c r="CD12" s="25" t="s">
        <v>2148</v>
      </c>
      <c r="CE12" s="25" t="s">
        <v>2148</v>
      </c>
      <c r="CF12" s="25" t="s">
        <v>2147</v>
      </c>
      <c r="CG12" s="25" t="s">
        <v>2147</v>
      </c>
      <c r="CH12" s="25" t="s">
        <v>2148</v>
      </c>
      <c r="CI12" s="25" t="s">
        <v>2148</v>
      </c>
      <c r="CJ12" s="25" t="s">
        <v>2148</v>
      </c>
      <c r="CK12" s="25" t="s">
        <v>2148</v>
      </c>
      <c r="CL12" s="25" t="s">
        <v>2148</v>
      </c>
      <c r="CM12" s="25" t="s">
        <v>2147</v>
      </c>
      <c r="CN12" s="25" t="s">
        <v>2148</v>
      </c>
      <c r="CO12" s="25" t="s">
        <v>2148</v>
      </c>
      <c r="CP12" s="25" t="s">
        <v>2148</v>
      </c>
      <c r="CQ12" s="25" t="s">
        <v>2148</v>
      </c>
      <c r="CR12" s="25" t="s">
        <v>2148</v>
      </c>
      <c r="CS12" s="25" t="s">
        <v>2148</v>
      </c>
      <c r="CT12" s="25" t="s">
        <v>2148</v>
      </c>
      <c r="CU12" s="25" t="s">
        <v>2148</v>
      </c>
      <c r="CV12" s="25" t="s">
        <v>2148</v>
      </c>
      <c r="CW12" s="25" t="s">
        <v>2148</v>
      </c>
      <c r="CX12" s="25" t="s">
        <v>2148</v>
      </c>
      <c r="CY12" s="25" t="s">
        <v>2148</v>
      </c>
      <c r="CZ12" s="25" t="s">
        <v>2148</v>
      </c>
      <c r="DA12" s="25" t="s">
        <v>2148</v>
      </c>
      <c r="DB12" s="25" t="s">
        <v>2148</v>
      </c>
      <c r="DC12" s="25" t="s">
        <v>2148</v>
      </c>
      <c r="DD12" s="25" t="s">
        <v>2148</v>
      </c>
      <c r="DE12" s="25" t="s">
        <v>2148</v>
      </c>
      <c r="DF12" s="25" t="s">
        <v>2408</v>
      </c>
    </row>
    <row r="13" spans="2:110" ht="18.75" customHeight="1">
      <c r="B13" s="36"/>
      <c r="C13" s="18" t="s">
        <v>2453</v>
      </c>
      <c r="D13" s="18">
        <v>6</v>
      </c>
      <c r="E13" s="18">
        <v>7</v>
      </c>
      <c r="F13" s="18">
        <v>9</v>
      </c>
      <c r="G13" s="18">
        <v>10</v>
      </c>
      <c r="H13" s="18">
        <v>11</v>
      </c>
      <c r="I13" s="18">
        <v>12</v>
      </c>
      <c r="J13" s="18">
        <v>13</v>
      </c>
      <c r="K13" s="18">
        <v>14</v>
      </c>
      <c r="L13" s="18">
        <v>15</v>
      </c>
      <c r="M13" s="18">
        <v>16</v>
      </c>
      <c r="N13" s="18">
        <v>17</v>
      </c>
      <c r="O13" s="18">
        <v>18</v>
      </c>
      <c r="P13" s="18">
        <v>19</v>
      </c>
      <c r="Q13" s="18">
        <v>20</v>
      </c>
      <c r="R13" s="18">
        <v>21</v>
      </c>
      <c r="S13" s="18">
        <v>22</v>
      </c>
      <c r="T13" s="18">
        <v>23</v>
      </c>
      <c r="U13" s="18">
        <v>24</v>
      </c>
      <c r="V13" s="18">
        <v>25</v>
      </c>
      <c r="W13" s="18">
        <v>26</v>
      </c>
      <c r="X13" s="18">
        <v>27</v>
      </c>
      <c r="Y13" s="18">
        <v>28</v>
      </c>
      <c r="Z13" s="18">
        <v>29</v>
      </c>
      <c r="AA13" s="18">
        <v>30</v>
      </c>
      <c r="AB13" s="18">
        <v>31</v>
      </c>
      <c r="AC13" s="18">
        <v>32</v>
      </c>
      <c r="AD13" s="18">
        <v>33</v>
      </c>
      <c r="AE13" s="18">
        <v>34</v>
      </c>
      <c r="AF13" s="18">
        <v>35</v>
      </c>
      <c r="AG13" s="18">
        <v>36</v>
      </c>
      <c r="AH13" s="18">
        <v>37</v>
      </c>
      <c r="AI13" s="18">
        <v>38</v>
      </c>
      <c r="AJ13" s="18">
        <v>39</v>
      </c>
      <c r="AK13" s="18">
        <v>40</v>
      </c>
      <c r="AL13" s="18">
        <v>41</v>
      </c>
      <c r="AM13" s="18">
        <v>42</v>
      </c>
      <c r="AN13" s="18">
        <v>43</v>
      </c>
      <c r="AO13" s="18">
        <v>44</v>
      </c>
      <c r="AP13" s="18">
        <v>45</v>
      </c>
      <c r="AQ13" s="18">
        <v>46</v>
      </c>
      <c r="AR13" s="18">
        <v>47</v>
      </c>
      <c r="AS13" s="18">
        <v>48</v>
      </c>
      <c r="AT13" s="18">
        <v>49</v>
      </c>
      <c r="AU13" s="18">
        <v>50</v>
      </c>
      <c r="AV13" s="18">
        <v>51</v>
      </c>
      <c r="AW13" s="18">
        <v>52</v>
      </c>
      <c r="AX13" s="18">
        <v>53</v>
      </c>
      <c r="AY13" s="18">
        <v>54</v>
      </c>
      <c r="AZ13" s="18">
        <v>55</v>
      </c>
      <c r="BA13" s="18">
        <v>56</v>
      </c>
      <c r="BB13" s="18">
        <v>57</v>
      </c>
      <c r="BC13" s="18">
        <v>58</v>
      </c>
      <c r="BD13" s="18">
        <v>59</v>
      </c>
      <c r="BE13" s="18">
        <v>60</v>
      </c>
      <c r="BF13" s="18">
        <v>61</v>
      </c>
      <c r="BG13" s="18">
        <v>62</v>
      </c>
      <c r="BH13" s="18">
        <v>63</v>
      </c>
      <c r="BI13" s="18">
        <v>64</v>
      </c>
      <c r="BJ13" s="18">
        <v>65</v>
      </c>
      <c r="BK13" s="18">
        <v>66</v>
      </c>
      <c r="BL13" s="18">
        <v>67</v>
      </c>
      <c r="BM13" s="18">
        <v>68</v>
      </c>
      <c r="BN13" s="18">
        <v>69</v>
      </c>
      <c r="BO13" s="18">
        <v>70</v>
      </c>
      <c r="BP13" s="18">
        <v>71</v>
      </c>
      <c r="BQ13" s="18">
        <v>72</v>
      </c>
      <c r="BR13" s="18">
        <v>73</v>
      </c>
      <c r="BS13" s="18">
        <v>74</v>
      </c>
      <c r="BT13" s="18">
        <v>75</v>
      </c>
      <c r="BU13" s="18">
        <v>76</v>
      </c>
      <c r="BV13" s="18">
        <v>77</v>
      </c>
      <c r="BW13" s="18">
        <v>78</v>
      </c>
      <c r="BX13" s="18">
        <v>79</v>
      </c>
      <c r="BY13" s="18">
        <v>80</v>
      </c>
      <c r="BZ13" s="18">
        <v>81</v>
      </c>
      <c r="CA13" s="18">
        <v>82</v>
      </c>
      <c r="CB13" s="18">
        <v>83</v>
      </c>
      <c r="CC13" s="18">
        <v>84</v>
      </c>
      <c r="CD13" s="18">
        <v>85</v>
      </c>
      <c r="CE13" s="18">
        <v>86</v>
      </c>
      <c r="CF13" s="18">
        <v>87</v>
      </c>
      <c r="CG13" s="18">
        <v>88</v>
      </c>
      <c r="CH13" s="18">
        <v>89</v>
      </c>
      <c r="CI13" s="18">
        <v>90</v>
      </c>
      <c r="CJ13" s="18">
        <v>91</v>
      </c>
      <c r="CK13" s="18">
        <v>92</v>
      </c>
      <c r="CL13" s="18">
        <v>93</v>
      </c>
      <c r="CM13" s="18">
        <v>94</v>
      </c>
      <c r="CN13" s="18">
        <v>95</v>
      </c>
      <c r="CO13" s="18">
        <v>96</v>
      </c>
      <c r="CP13" s="18">
        <v>97</v>
      </c>
      <c r="CQ13" s="18">
        <v>98</v>
      </c>
      <c r="CR13" s="18">
        <v>99</v>
      </c>
      <c r="CS13" s="18">
        <v>100</v>
      </c>
      <c r="CT13" s="18">
        <v>101</v>
      </c>
      <c r="CU13" s="18">
        <v>102</v>
      </c>
      <c r="CV13" s="18">
        <v>103</v>
      </c>
      <c r="CW13" s="18">
        <v>104</v>
      </c>
      <c r="CX13" s="18">
        <v>105</v>
      </c>
      <c r="CY13" s="18">
        <v>106</v>
      </c>
      <c r="CZ13" s="18">
        <v>107</v>
      </c>
      <c r="DA13" s="18">
        <v>108</v>
      </c>
      <c r="DB13" s="18">
        <v>109</v>
      </c>
      <c r="DC13" s="18">
        <v>110</v>
      </c>
      <c r="DD13" s="18">
        <v>111</v>
      </c>
      <c r="DE13" s="18">
        <v>112</v>
      </c>
      <c r="DF13" s="18">
        <v>113</v>
      </c>
    </row>
    <row r="14" spans="1:110" ht="18.75" customHeight="1">
      <c r="A14" s="35"/>
      <c r="B14" s="39" t="s">
        <v>572</v>
      </c>
      <c r="C14" s="17" t="s">
        <v>3367</v>
      </c>
      <c r="D14" s="23">
        <f aca="true" t="shared" si="8" ref="D14:AC14">12424.3*(100+D15)/100</f>
        <v>12188.238299999999</v>
      </c>
      <c r="E14" s="23">
        <f t="shared" si="8"/>
        <v>14101.580499999998</v>
      </c>
      <c r="F14" s="23">
        <f t="shared" si="8"/>
        <v>12424.3</v>
      </c>
      <c r="G14" s="23">
        <f t="shared" si="8"/>
        <v>12635.5131</v>
      </c>
      <c r="H14" s="23">
        <f t="shared" si="8"/>
        <v>12846.726200000001</v>
      </c>
      <c r="I14" s="23">
        <f t="shared" si="8"/>
        <v>10063.682999999999</v>
      </c>
      <c r="J14" s="23">
        <f t="shared" si="8"/>
        <v>10722.1709</v>
      </c>
      <c r="K14" s="23">
        <f t="shared" si="8"/>
        <v>11380.6588</v>
      </c>
      <c r="L14" s="23">
        <f t="shared" si="8"/>
        <v>10958.2326</v>
      </c>
      <c r="M14" s="23">
        <f t="shared" si="8"/>
        <v>13666.73</v>
      </c>
      <c r="N14" s="23">
        <f t="shared" si="8"/>
        <v>10622.7765</v>
      </c>
      <c r="O14" s="23">
        <f t="shared" si="8"/>
        <v>9777.9241</v>
      </c>
      <c r="P14" s="23">
        <f t="shared" si="8"/>
        <v>9517.013799999999</v>
      </c>
      <c r="Q14" s="23">
        <f t="shared" si="8"/>
        <v>11256.415799999999</v>
      </c>
      <c r="R14" s="23">
        <f t="shared" si="8"/>
        <v>13927.640299999997</v>
      </c>
      <c r="S14" s="23">
        <f t="shared" si="8"/>
        <v>11902.4794</v>
      </c>
      <c r="T14" s="23">
        <f t="shared" si="8"/>
        <v>13666.73</v>
      </c>
      <c r="U14" s="23">
        <f t="shared" si="8"/>
        <v>12424.3</v>
      </c>
      <c r="V14" s="23">
        <f t="shared" si="8"/>
        <v>14325.217899999998</v>
      </c>
      <c r="W14" s="23">
        <f t="shared" si="8"/>
        <v>15182.4946</v>
      </c>
      <c r="X14" s="23">
        <f t="shared" si="8"/>
        <v>10163.077399999998</v>
      </c>
      <c r="Y14" s="23">
        <f t="shared" si="8"/>
        <v>11840.357899999997</v>
      </c>
      <c r="Z14" s="23">
        <f t="shared" si="8"/>
        <v>13393.395399999998</v>
      </c>
      <c r="AA14" s="23">
        <f t="shared" si="8"/>
        <v>10833.989599999999</v>
      </c>
      <c r="AB14" s="23">
        <f t="shared" si="8"/>
        <v>12797.028999999999</v>
      </c>
      <c r="AC14" s="23">
        <f t="shared" si="8"/>
        <v>12883.999099999999</v>
      </c>
      <c r="AD14" s="23">
        <f aca="true" t="shared" si="9" ref="AD14:BI14">12424.3*(100+AD15)/100</f>
        <v>14002.186099999999</v>
      </c>
      <c r="AE14" s="23">
        <f t="shared" si="9"/>
        <v>12063.995299999999</v>
      </c>
      <c r="AF14" s="23">
        <f t="shared" si="9"/>
        <v>10597.927899999999</v>
      </c>
      <c r="AG14" s="23">
        <f t="shared" si="9"/>
        <v>9144.2848</v>
      </c>
      <c r="AH14" s="23">
        <f t="shared" si="9"/>
        <v>8734.282899999998</v>
      </c>
      <c r="AI14" s="23">
        <f t="shared" si="9"/>
        <v>11840.357899999997</v>
      </c>
      <c r="AJ14" s="23">
        <f t="shared" si="9"/>
        <v>12970.9692</v>
      </c>
      <c r="AK14" s="23">
        <f t="shared" si="9"/>
        <v>12660.3617</v>
      </c>
      <c r="AL14" s="23">
        <f t="shared" si="9"/>
        <v>10200.350299999998</v>
      </c>
      <c r="AM14" s="23">
        <f t="shared" si="9"/>
        <v>10026.410100000001</v>
      </c>
      <c r="AN14" s="23">
        <f t="shared" si="9"/>
        <v>11007.9298</v>
      </c>
      <c r="AO14" s="23">
        <f t="shared" si="9"/>
        <v>10548.2307</v>
      </c>
      <c r="AP14" s="23">
        <f t="shared" si="9"/>
        <v>13492.789799999997</v>
      </c>
      <c r="AQ14" s="23">
        <f t="shared" si="9"/>
        <v>12424.3</v>
      </c>
      <c r="AR14" s="23">
        <f t="shared" si="9"/>
        <v>12610.664499999999</v>
      </c>
      <c r="AS14" s="23">
        <f t="shared" si="9"/>
        <v>9193.982</v>
      </c>
      <c r="AT14" s="23">
        <f t="shared" si="9"/>
        <v>11504.9018</v>
      </c>
      <c r="AU14" s="23">
        <f t="shared" si="9"/>
        <v>12300.056999999999</v>
      </c>
      <c r="AV14" s="23">
        <f t="shared" si="9"/>
        <v>7467.0043</v>
      </c>
      <c r="AW14" s="23">
        <f t="shared" si="9"/>
        <v>12312.4813</v>
      </c>
      <c r="AX14" s="23">
        <f t="shared" si="9"/>
        <v>12113.6925</v>
      </c>
      <c r="AY14" s="23">
        <f t="shared" si="9"/>
        <v>11865.206499999998</v>
      </c>
      <c r="AZ14" s="23">
        <f t="shared" si="9"/>
        <v>10771.8681</v>
      </c>
      <c r="BA14" s="23">
        <f t="shared" si="9"/>
        <v>12747.3318</v>
      </c>
      <c r="BB14" s="23">
        <f t="shared" si="9"/>
        <v>8796.4044</v>
      </c>
      <c r="BC14" s="23">
        <f t="shared" si="9"/>
        <v>10225.1989</v>
      </c>
      <c r="BD14" s="23">
        <f t="shared" si="9"/>
        <v>13057.9393</v>
      </c>
      <c r="BE14" s="23">
        <f t="shared" si="9"/>
        <v>8523.0698</v>
      </c>
      <c r="BF14" s="23">
        <f t="shared" si="9"/>
        <v>9305.8007</v>
      </c>
      <c r="BG14" s="23">
        <f t="shared" si="9"/>
        <v>13803.397299999997</v>
      </c>
      <c r="BH14" s="23">
        <f t="shared" si="9"/>
        <v>7106.6996</v>
      </c>
      <c r="BI14" s="23">
        <f t="shared" si="9"/>
        <v>10374.2905</v>
      </c>
      <c r="BJ14" s="23">
        <f aca="true" t="shared" si="10" ref="BJ14:CO14">12424.3*(100+BJ15)/100</f>
        <v>11442.780299999999</v>
      </c>
      <c r="BK14" s="23">
        <f t="shared" si="10"/>
        <v>7429.731399999999</v>
      </c>
      <c r="BL14" s="23">
        <f t="shared" si="10"/>
        <v>7019.7294999999995</v>
      </c>
      <c r="BM14" s="23">
        <f t="shared" si="10"/>
        <v>10187.926</v>
      </c>
      <c r="BN14" s="23">
        <f t="shared" si="10"/>
        <v>10473.684899999998</v>
      </c>
      <c r="BO14" s="23">
        <f t="shared" si="10"/>
        <v>10697.3223</v>
      </c>
      <c r="BP14" s="23">
        <f t="shared" si="10"/>
        <v>11703.6906</v>
      </c>
      <c r="BQ14" s="23">
        <f t="shared" si="10"/>
        <v>7777.6118</v>
      </c>
      <c r="BR14" s="23">
        <f t="shared" si="10"/>
        <v>9293.3764</v>
      </c>
      <c r="BS14" s="23">
        <f t="shared" si="10"/>
        <v>10349.4419</v>
      </c>
      <c r="BT14" s="23">
        <f t="shared" si="10"/>
        <v>12138.541099999999</v>
      </c>
      <c r="BU14" s="23">
        <f t="shared" si="10"/>
        <v>12200.6626</v>
      </c>
      <c r="BV14" s="23">
        <f t="shared" si="10"/>
        <v>11343.3859</v>
      </c>
      <c r="BW14" s="23">
        <f t="shared" si="10"/>
        <v>12560.967299999997</v>
      </c>
      <c r="BX14" s="23">
        <f t="shared" si="10"/>
        <v>9082.163299999998</v>
      </c>
      <c r="BY14" s="23">
        <f t="shared" si="10"/>
        <v>13231.8795</v>
      </c>
      <c r="BZ14" s="23">
        <f t="shared" si="10"/>
        <v>13306.425299999997</v>
      </c>
      <c r="CA14" s="23">
        <f t="shared" si="10"/>
        <v>10846.4139</v>
      </c>
      <c r="CB14" s="23">
        <f t="shared" si="10"/>
        <v>7392.4585</v>
      </c>
      <c r="CC14" s="23">
        <f t="shared" si="10"/>
        <v>7032.1538</v>
      </c>
      <c r="CD14" s="23">
        <f t="shared" si="10"/>
        <v>8734.282899999998</v>
      </c>
      <c r="CE14" s="23">
        <f t="shared" si="10"/>
        <v>9802.7727</v>
      </c>
      <c r="CF14" s="23">
        <f t="shared" si="10"/>
        <v>8796.4044</v>
      </c>
      <c r="CG14" s="23">
        <f t="shared" si="10"/>
        <v>12324.9056</v>
      </c>
      <c r="CH14" s="23">
        <f t="shared" si="10"/>
        <v>9243.6792</v>
      </c>
      <c r="CI14" s="23">
        <f t="shared" si="10"/>
        <v>9479.740899999999</v>
      </c>
      <c r="CJ14" s="23">
        <f t="shared" si="10"/>
        <v>9777.9241</v>
      </c>
      <c r="CK14" s="23">
        <f t="shared" si="10"/>
        <v>11281.2644</v>
      </c>
      <c r="CL14" s="23">
        <f t="shared" si="10"/>
        <v>11554.598999999998</v>
      </c>
      <c r="CM14" s="23">
        <f t="shared" si="10"/>
        <v>7057.0023999999985</v>
      </c>
      <c r="CN14" s="23">
        <f t="shared" si="10"/>
        <v>10684.898000000001</v>
      </c>
      <c r="CO14" s="23">
        <f t="shared" si="10"/>
        <v>10038.8344</v>
      </c>
      <c r="CP14" s="23">
        <f aca="true" t="shared" si="11" ref="CP14:DF14">12424.3*(100+CP15)/100</f>
        <v>10287.320399999999</v>
      </c>
      <c r="CQ14" s="23">
        <f t="shared" si="11"/>
        <v>7926.703399999999</v>
      </c>
      <c r="CR14" s="23">
        <f t="shared" si="11"/>
        <v>10784.2924</v>
      </c>
      <c r="CS14" s="23">
        <f t="shared" si="11"/>
        <v>10809.140999999998</v>
      </c>
      <c r="CT14" s="23">
        <f t="shared" si="11"/>
        <v>8200.037999999999</v>
      </c>
      <c r="CU14" s="23">
        <f t="shared" si="11"/>
        <v>8759.1315</v>
      </c>
      <c r="CV14" s="23">
        <f t="shared" si="11"/>
        <v>10920.9597</v>
      </c>
      <c r="CW14" s="23">
        <f t="shared" si="11"/>
        <v>7703.066</v>
      </c>
      <c r="CX14" s="23">
        <f t="shared" si="11"/>
        <v>10113.3802</v>
      </c>
      <c r="CY14" s="23">
        <f t="shared" si="11"/>
        <v>8187.6137</v>
      </c>
      <c r="CZ14" s="23">
        <f t="shared" si="11"/>
        <v>8870.9502</v>
      </c>
      <c r="DA14" s="23">
        <f t="shared" si="11"/>
        <v>6522.7575</v>
      </c>
      <c r="DB14" s="23">
        <f t="shared" si="11"/>
        <v>10337.0176</v>
      </c>
      <c r="DC14" s="23">
        <f t="shared" si="11"/>
        <v>9703.378299999998</v>
      </c>
      <c r="DD14" s="23">
        <f t="shared" si="11"/>
        <v>8697.01</v>
      </c>
      <c r="DE14" s="23">
        <f t="shared" si="11"/>
        <v>9392.770799999998</v>
      </c>
      <c r="DF14" s="23">
        <f t="shared" si="11"/>
        <v>9753.075499999999</v>
      </c>
    </row>
    <row r="15" spans="1:110" ht="18.75" customHeight="1">
      <c r="A15" s="35"/>
      <c r="B15" s="38"/>
      <c r="C15" s="11" t="s">
        <v>2451</v>
      </c>
      <c r="D15" s="13">
        <v>-1.9</v>
      </c>
      <c r="E15" s="13">
        <v>13.5</v>
      </c>
      <c r="F15" s="13">
        <v>0</v>
      </c>
      <c r="G15" s="13">
        <v>1.7</v>
      </c>
      <c r="H15" s="13">
        <v>3.4</v>
      </c>
      <c r="I15" s="13">
        <v>-19</v>
      </c>
      <c r="J15" s="13">
        <v>-13.7</v>
      </c>
      <c r="K15" s="13">
        <v>-8.4</v>
      </c>
      <c r="L15" s="13">
        <v>-11.8</v>
      </c>
      <c r="M15" s="13">
        <v>10</v>
      </c>
      <c r="N15" s="13">
        <v>-14.5</v>
      </c>
      <c r="O15" s="13">
        <v>-21.3</v>
      </c>
      <c r="P15" s="13">
        <v>-23.4</v>
      </c>
      <c r="Q15" s="13">
        <v>-9.4</v>
      </c>
      <c r="R15" s="13">
        <v>12.1</v>
      </c>
      <c r="S15" s="13">
        <v>-4.2</v>
      </c>
      <c r="T15" s="13">
        <v>10</v>
      </c>
      <c r="U15" s="13">
        <v>0</v>
      </c>
      <c r="V15" s="13">
        <v>15.3</v>
      </c>
      <c r="W15" s="13">
        <v>22.2</v>
      </c>
      <c r="X15" s="13">
        <v>-18.2</v>
      </c>
      <c r="Y15" s="13">
        <v>-4.7</v>
      </c>
      <c r="Z15" s="13">
        <v>7.8</v>
      </c>
      <c r="AA15" s="13">
        <v>-12.8</v>
      </c>
      <c r="AB15" s="13">
        <v>3</v>
      </c>
      <c r="AC15" s="13">
        <v>3.7</v>
      </c>
      <c r="AD15" s="13">
        <v>12.7</v>
      </c>
      <c r="AE15" s="13">
        <v>-2.9</v>
      </c>
      <c r="AF15" s="13">
        <v>-14.7</v>
      </c>
      <c r="AG15" s="13">
        <v>-26.4</v>
      </c>
      <c r="AH15" s="13">
        <v>-29.7</v>
      </c>
      <c r="AI15" s="13">
        <v>-4.7</v>
      </c>
      <c r="AJ15" s="13">
        <v>4.4</v>
      </c>
      <c r="AK15" s="13">
        <v>1.9</v>
      </c>
      <c r="AL15" s="13">
        <v>-17.9</v>
      </c>
      <c r="AM15" s="13">
        <v>-19.3</v>
      </c>
      <c r="AN15" s="13">
        <v>-11.4</v>
      </c>
      <c r="AO15" s="13">
        <v>-15.1</v>
      </c>
      <c r="AP15" s="13">
        <v>8.6</v>
      </c>
      <c r="AQ15" s="13">
        <v>0</v>
      </c>
      <c r="AR15" s="13">
        <v>1.5</v>
      </c>
      <c r="AS15" s="13">
        <v>-26</v>
      </c>
      <c r="AT15" s="13">
        <v>-7.4</v>
      </c>
      <c r="AU15" s="13">
        <v>-1</v>
      </c>
      <c r="AV15" s="13">
        <v>-39.9</v>
      </c>
      <c r="AW15" s="13">
        <v>-0.9</v>
      </c>
      <c r="AX15" s="13">
        <v>-2.5</v>
      </c>
      <c r="AY15" s="13">
        <v>-4.5</v>
      </c>
      <c r="AZ15" s="13">
        <v>-13.3</v>
      </c>
      <c r="BA15" s="13">
        <v>2.6</v>
      </c>
      <c r="BB15" s="13">
        <v>-29.2</v>
      </c>
      <c r="BC15" s="13">
        <v>-17.7</v>
      </c>
      <c r="BD15" s="13">
        <v>5.1</v>
      </c>
      <c r="BE15" s="13">
        <v>-31.4</v>
      </c>
      <c r="BF15" s="13">
        <v>-25.1</v>
      </c>
      <c r="BG15" s="13">
        <v>11.1</v>
      </c>
      <c r="BH15" s="13">
        <v>-42.8</v>
      </c>
      <c r="BI15" s="13">
        <v>-16.5</v>
      </c>
      <c r="BJ15" s="13">
        <v>-7.9</v>
      </c>
      <c r="BK15" s="13">
        <v>-40.2</v>
      </c>
      <c r="BL15" s="13">
        <v>-43.5</v>
      </c>
      <c r="BM15" s="13">
        <v>-18</v>
      </c>
      <c r="BN15" s="13">
        <v>-15.7</v>
      </c>
      <c r="BO15" s="13">
        <v>-13.9</v>
      </c>
      <c r="BP15" s="13">
        <v>-5.8</v>
      </c>
      <c r="BQ15" s="13">
        <v>-37.4</v>
      </c>
      <c r="BR15" s="13">
        <v>-25.2</v>
      </c>
      <c r="BS15" s="13">
        <v>-16.7</v>
      </c>
      <c r="BT15" s="13">
        <v>-2.3</v>
      </c>
      <c r="BU15" s="13">
        <v>-1.8</v>
      </c>
      <c r="BV15" s="13">
        <v>-8.7</v>
      </c>
      <c r="BW15" s="13">
        <v>1.1</v>
      </c>
      <c r="BX15" s="13">
        <v>-26.9</v>
      </c>
      <c r="BY15" s="13">
        <v>6.5</v>
      </c>
      <c r="BZ15" s="13">
        <v>7.1</v>
      </c>
      <c r="CA15" s="13">
        <v>-12.7</v>
      </c>
      <c r="CB15" s="13">
        <v>-40.5</v>
      </c>
      <c r="CC15" s="13">
        <v>-43.4</v>
      </c>
      <c r="CD15" s="13">
        <v>-29.7</v>
      </c>
      <c r="CE15" s="13">
        <v>-21.1</v>
      </c>
      <c r="CF15" s="13">
        <v>-29.2</v>
      </c>
      <c r="CG15" s="13">
        <v>-0.8</v>
      </c>
      <c r="CH15" s="13">
        <v>-25.6</v>
      </c>
      <c r="CI15" s="13">
        <v>-23.7</v>
      </c>
      <c r="CJ15" s="13">
        <v>-21.3</v>
      </c>
      <c r="CK15" s="13">
        <v>-9.2</v>
      </c>
      <c r="CL15" s="13">
        <v>-7</v>
      </c>
      <c r="CM15" s="13">
        <v>-43.2</v>
      </c>
      <c r="CN15" s="13">
        <v>-14</v>
      </c>
      <c r="CO15" s="13">
        <v>-19.2</v>
      </c>
      <c r="CP15" s="13">
        <v>-17.2</v>
      </c>
      <c r="CQ15" s="13">
        <v>-36.2</v>
      </c>
      <c r="CR15" s="13">
        <v>-13.2</v>
      </c>
      <c r="CS15" s="13">
        <v>-13</v>
      </c>
      <c r="CT15" s="13">
        <v>-34</v>
      </c>
      <c r="CU15" s="13">
        <v>-29.5</v>
      </c>
      <c r="CV15" s="13">
        <v>-12.1</v>
      </c>
      <c r="CW15" s="13">
        <v>-38</v>
      </c>
      <c r="CX15" s="13">
        <v>-18.6</v>
      </c>
      <c r="CY15" s="13">
        <v>-34.1</v>
      </c>
      <c r="CZ15" s="13">
        <v>-28.6</v>
      </c>
      <c r="DA15" s="13">
        <v>-47.5</v>
      </c>
      <c r="DB15" s="13">
        <v>-16.8</v>
      </c>
      <c r="DC15" s="13">
        <v>-21.9</v>
      </c>
      <c r="DD15" s="13">
        <v>-30</v>
      </c>
      <c r="DE15" s="13">
        <v>-24.4</v>
      </c>
      <c r="DF15" s="13">
        <v>-21.5</v>
      </c>
    </row>
    <row r="16" spans="1:110" ht="18.75" customHeight="1">
      <c r="A16" s="35"/>
      <c r="B16" s="38"/>
      <c r="C16" s="11" t="s">
        <v>3366</v>
      </c>
      <c r="D16" s="11">
        <v>35</v>
      </c>
      <c r="E16" s="11">
        <v>3</v>
      </c>
      <c r="F16" s="11">
        <v>28</v>
      </c>
      <c r="G16" s="11">
        <v>24</v>
      </c>
      <c r="H16" s="11">
        <v>19</v>
      </c>
      <c r="I16" s="11">
        <v>76</v>
      </c>
      <c r="J16" s="11">
        <v>60</v>
      </c>
      <c r="K16" s="11">
        <v>48</v>
      </c>
      <c r="L16" s="11">
        <v>53</v>
      </c>
      <c r="M16" s="11">
        <v>8</v>
      </c>
      <c r="N16" s="11">
        <v>63</v>
      </c>
      <c r="O16" s="11">
        <v>80</v>
      </c>
      <c r="P16" s="11">
        <v>84</v>
      </c>
      <c r="Q16" s="11">
        <v>51</v>
      </c>
      <c r="R16" s="11">
        <v>5</v>
      </c>
      <c r="S16" s="11">
        <v>39</v>
      </c>
      <c r="T16" s="11">
        <v>8</v>
      </c>
      <c r="U16" s="11">
        <v>28</v>
      </c>
      <c r="V16" s="11">
        <v>2</v>
      </c>
      <c r="W16" s="11">
        <v>1</v>
      </c>
      <c r="X16" s="11">
        <v>74</v>
      </c>
      <c r="Y16" s="11">
        <v>41</v>
      </c>
      <c r="Z16" s="11">
        <v>11</v>
      </c>
      <c r="AA16" s="11">
        <v>56</v>
      </c>
      <c r="AB16" s="11">
        <v>20</v>
      </c>
      <c r="AC16" s="11">
        <v>18</v>
      </c>
      <c r="AD16" s="11">
        <v>4</v>
      </c>
      <c r="AE16" s="11">
        <v>38</v>
      </c>
      <c r="AF16" s="11">
        <v>64</v>
      </c>
      <c r="AG16" s="11">
        <v>91</v>
      </c>
      <c r="AH16" s="11">
        <v>97</v>
      </c>
      <c r="AI16" s="11">
        <v>41</v>
      </c>
      <c r="AJ16" s="11">
        <v>17</v>
      </c>
      <c r="AK16" s="11">
        <v>23</v>
      </c>
      <c r="AL16" s="11">
        <v>72</v>
      </c>
      <c r="AM16" s="11">
        <v>78</v>
      </c>
      <c r="AN16" s="11">
        <v>52</v>
      </c>
      <c r="AO16" s="11">
        <v>65</v>
      </c>
      <c r="AP16" s="11">
        <v>10</v>
      </c>
      <c r="AQ16" s="11">
        <v>28</v>
      </c>
      <c r="AR16" s="11">
        <v>25</v>
      </c>
      <c r="AS16" s="11">
        <v>90</v>
      </c>
      <c r="AT16" s="11">
        <v>46</v>
      </c>
      <c r="AU16" s="11">
        <v>33</v>
      </c>
      <c r="AV16" s="11">
        <v>106</v>
      </c>
      <c r="AW16" s="11">
        <v>32</v>
      </c>
      <c r="AX16" s="11">
        <v>37</v>
      </c>
      <c r="AY16" s="11">
        <v>40</v>
      </c>
      <c r="AZ16" s="11">
        <v>59</v>
      </c>
      <c r="BA16" s="11">
        <v>21</v>
      </c>
      <c r="BB16" s="11">
        <v>95</v>
      </c>
      <c r="BC16" s="11">
        <v>71</v>
      </c>
      <c r="BD16" s="11">
        <v>15</v>
      </c>
      <c r="BE16" s="11">
        <v>100</v>
      </c>
      <c r="BF16" s="11">
        <v>87</v>
      </c>
      <c r="BG16" s="11">
        <v>7</v>
      </c>
      <c r="BH16" s="11">
        <v>109</v>
      </c>
      <c r="BI16" s="11">
        <v>67</v>
      </c>
      <c r="BJ16" s="11">
        <v>47</v>
      </c>
      <c r="BK16" s="11">
        <v>107</v>
      </c>
      <c r="BL16" s="11">
        <v>112</v>
      </c>
      <c r="BM16" s="11">
        <v>73</v>
      </c>
      <c r="BN16" s="11">
        <v>66</v>
      </c>
      <c r="BO16" s="11">
        <v>61</v>
      </c>
      <c r="BP16" s="11">
        <v>44</v>
      </c>
      <c r="BQ16" s="11">
        <v>104</v>
      </c>
      <c r="BR16" s="11">
        <v>88</v>
      </c>
      <c r="BS16" s="11">
        <v>68</v>
      </c>
      <c r="BT16" s="11">
        <v>36</v>
      </c>
      <c r="BU16" s="11">
        <v>34</v>
      </c>
      <c r="BV16" s="11">
        <v>49</v>
      </c>
      <c r="BW16" s="11">
        <v>26</v>
      </c>
      <c r="BX16" s="11">
        <v>92</v>
      </c>
      <c r="BY16" s="11">
        <v>14</v>
      </c>
      <c r="BZ16" s="11">
        <v>13</v>
      </c>
      <c r="CA16" s="11">
        <v>55</v>
      </c>
      <c r="CB16" s="11">
        <v>108</v>
      </c>
      <c r="CC16" s="11">
        <v>111</v>
      </c>
      <c r="CD16" s="11">
        <v>97</v>
      </c>
      <c r="CE16" s="11">
        <v>79</v>
      </c>
      <c r="CF16" s="11">
        <v>94</v>
      </c>
      <c r="CG16" s="11">
        <v>31</v>
      </c>
      <c r="CH16" s="11">
        <v>89</v>
      </c>
      <c r="CI16" s="11">
        <v>85</v>
      </c>
      <c r="CJ16" s="11">
        <v>80</v>
      </c>
      <c r="CK16" s="11">
        <v>50</v>
      </c>
      <c r="CL16" s="11">
        <v>45</v>
      </c>
      <c r="CM16" s="11">
        <v>110</v>
      </c>
      <c r="CN16" s="11">
        <v>62</v>
      </c>
      <c r="CO16" s="11">
        <v>77</v>
      </c>
      <c r="CP16" s="11">
        <v>70</v>
      </c>
      <c r="CQ16" s="11">
        <v>103</v>
      </c>
      <c r="CR16" s="11">
        <v>58</v>
      </c>
      <c r="CS16" s="11">
        <v>57</v>
      </c>
      <c r="CT16" s="11">
        <v>101</v>
      </c>
      <c r="CU16" s="11">
        <v>96</v>
      </c>
      <c r="CV16" s="11">
        <v>54</v>
      </c>
      <c r="CW16" s="11">
        <v>105</v>
      </c>
      <c r="CX16" s="11">
        <v>75</v>
      </c>
      <c r="CY16" s="11">
        <v>102</v>
      </c>
      <c r="CZ16" s="11">
        <v>93</v>
      </c>
      <c r="DA16" s="11">
        <v>113</v>
      </c>
      <c r="DB16" s="11">
        <v>69</v>
      </c>
      <c r="DC16" s="11">
        <v>83</v>
      </c>
      <c r="DD16" s="11">
        <v>99</v>
      </c>
      <c r="DE16" s="11">
        <v>86</v>
      </c>
      <c r="DF16" s="11">
        <v>82</v>
      </c>
    </row>
    <row r="17" spans="1:109" ht="18.75" customHeight="1">
      <c r="A17" s="35"/>
      <c r="B17" s="38" t="s">
        <v>573</v>
      </c>
      <c r="C17" s="11" t="s">
        <v>3367</v>
      </c>
      <c r="D17" s="13">
        <f aca="true" t="shared" si="12" ref="D17:AC17">13327*(100+D18)/100</f>
        <v>13340.327</v>
      </c>
      <c r="E17" s="13">
        <f t="shared" si="12"/>
        <v>13247.038</v>
      </c>
      <c r="F17" s="13">
        <f t="shared" si="12"/>
        <v>13327</v>
      </c>
      <c r="G17" s="13">
        <f t="shared" si="12"/>
        <v>13247.038</v>
      </c>
      <c r="H17" s="13">
        <f t="shared" si="12"/>
        <v>12207.532</v>
      </c>
      <c r="I17" s="13">
        <f t="shared" si="12"/>
        <v>13793.445</v>
      </c>
      <c r="J17" s="13">
        <f t="shared" si="12"/>
        <v>14606.392</v>
      </c>
      <c r="K17" s="13">
        <f t="shared" si="12"/>
        <v>14233.235999999999</v>
      </c>
      <c r="L17" s="13">
        <f t="shared" si="12"/>
        <v>14219.909000000001</v>
      </c>
      <c r="M17" s="13">
        <f t="shared" si="12"/>
        <v>12727.285</v>
      </c>
      <c r="N17" s="13">
        <f t="shared" si="12"/>
        <v>12234.185999999998</v>
      </c>
      <c r="O17" s="13">
        <f t="shared" si="12"/>
        <v>14006.677</v>
      </c>
      <c r="P17" s="13">
        <f t="shared" si="12"/>
        <v>13247.038</v>
      </c>
      <c r="Q17" s="13">
        <f t="shared" si="12"/>
        <v>12487.399000000001</v>
      </c>
      <c r="R17" s="13">
        <f t="shared" si="12"/>
        <v>12460.745</v>
      </c>
      <c r="S17" s="13">
        <f t="shared" si="12"/>
        <v>12420.764000000001</v>
      </c>
      <c r="T17" s="13">
        <f t="shared" si="12"/>
        <v>12953.844000000001</v>
      </c>
      <c r="U17" s="13">
        <f t="shared" si="12"/>
        <v>9555.459</v>
      </c>
      <c r="V17" s="13">
        <f t="shared" si="12"/>
        <v>10008.577</v>
      </c>
      <c r="W17" s="13">
        <f t="shared" si="12"/>
        <v>12793.92</v>
      </c>
      <c r="X17" s="13">
        <f t="shared" si="12"/>
        <v>13073.787</v>
      </c>
      <c r="Y17" s="13">
        <f t="shared" si="12"/>
        <v>12727.285</v>
      </c>
      <c r="Z17" s="13">
        <f t="shared" si="12"/>
        <v>13353.654000000002</v>
      </c>
      <c r="AA17" s="13">
        <f t="shared" si="12"/>
        <v>11914.338</v>
      </c>
      <c r="AB17" s="13">
        <f t="shared" si="12"/>
        <v>14646.373</v>
      </c>
      <c r="AC17" s="13">
        <f t="shared" si="12"/>
        <v>11621.144000000002</v>
      </c>
      <c r="AD17" s="13">
        <f aca="true" t="shared" si="13" ref="AD17:BI17">13327*(100+AD18)/100</f>
        <v>11381.258</v>
      </c>
      <c r="AE17" s="13">
        <f t="shared" si="13"/>
        <v>11354.604000000001</v>
      </c>
      <c r="AF17" s="13">
        <f t="shared" si="13"/>
        <v>13393.635</v>
      </c>
      <c r="AG17" s="13">
        <f t="shared" si="13"/>
        <v>12953.844000000001</v>
      </c>
      <c r="AH17" s="13">
        <f t="shared" si="13"/>
        <v>15472.646999999999</v>
      </c>
      <c r="AI17" s="13">
        <f t="shared" si="13"/>
        <v>13207.056999999999</v>
      </c>
      <c r="AJ17" s="13">
        <f t="shared" si="13"/>
        <v>13220.384000000002</v>
      </c>
      <c r="AK17" s="13">
        <f t="shared" si="13"/>
        <v>13127.095</v>
      </c>
      <c r="AL17" s="13">
        <f t="shared" si="13"/>
        <v>13287.019000000002</v>
      </c>
      <c r="AM17" s="13">
        <f t="shared" si="13"/>
        <v>11434.565999999999</v>
      </c>
      <c r="AN17" s="13">
        <f t="shared" si="13"/>
        <v>11181.353000000001</v>
      </c>
      <c r="AO17" s="13">
        <f t="shared" si="13"/>
        <v>12247.513</v>
      </c>
      <c r="AP17" s="13">
        <f t="shared" si="13"/>
        <v>10221.809000000001</v>
      </c>
      <c r="AQ17" s="13">
        <f t="shared" si="13"/>
        <v>10488.349000000002</v>
      </c>
      <c r="AR17" s="13">
        <f t="shared" si="13"/>
        <v>12220.859000000002</v>
      </c>
      <c r="AS17" s="13">
        <f t="shared" si="13"/>
        <v>10941.466999999999</v>
      </c>
      <c r="AT17" s="13">
        <f t="shared" si="13"/>
        <v>12793.92</v>
      </c>
      <c r="AU17" s="13">
        <f t="shared" si="13"/>
        <v>11461.22</v>
      </c>
      <c r="AV17" s="13">
        <f t="shared" si="13"/>
        <v>13713.483</v>
      </c>
      <c r="AW17" s="13">
        <f t="shared" si="13"/>
        <v>14126.62</v>
      </c>
      <c r="AX17" s="13">
        <f t="shared" si="13"/>
        <v>10888.159000000001</v>
      </c>
      <c r="AY17" s="13">
        <f t="shared" si="13"/>
        <v>12527.38</v>
      </c>
      <c r="AZ17" s="13">
        <f t="shared" si="13"/>
        <v>11567.836</v>
      </c>
      <c r="BA17" s="13">
        <f t="shared" si="13"/>
        <v>10395.06</v>
      </c>
      <c r="BB17" s="13">
        <f t="shared" si="13"/>
        <v>12060.935</v>
      </c>
      <c r="BC17" s="13">
        <f t="shared" si="13"/>
        <v>12887.209</v>
      </c>
      <c r="BD17" s="13">
        <f t="shared" si="13"/>
        <v>10914.813</v>
      </c>
      <c r="BE17" s="13">
        <f t="shared" si="13"/>
        <v>13433.615999999998</v>
      </c>
      <c r="BF17" s="13">
        <f t="shared" si="13"/>
        <v>12100.916</v>
      </c>
      <c r="BG17" s="13">
        <f t="shared" si="13"/>
        <v>12500.725999999999</v>
      </c>
      <c r="BH17" s="13">
        <f t="shared" si="13"/>
        <v>11714.433</v>
      </c>
      <c r="BI17" s="13">
        <f t="shared" si="13"/>
        <v>12114.243</v>
      </c>
      <c r="BJ17" s="13">
        <f aca="true" t="shared" si="14" ref="BJ17:CO17">13327*(100+BJ18)/100</f>
        <v>13100.440999999999</v>
      </c>
      <c r="BK17" s="13">
        <f t="shared" si="14"/>
        <v>13300.345999999998</v>
      </c>
      <c r="BL17" s="13">
        <f t="shared" si="14"/>
        <v>12660.65</v>
      </c>
      <c r="BM17" s="13">
        <f t="shared" si="14"/>
        <v>13980.023000000001</v>
      </c>
      <c r="BN17" s="13">
        <f t="shared" si="14"/>
        <v>13353.654000000002</v>
      </c>
      <c r="BO17" s="13">
        <f t="shared" si="14"/>
        <v>9782.018</v>
      </c>
      <c r="BP17" s="13">
        <f t="shared" si="14"/>
        <v>12860.555</v>
      </c>
      <c r="BQ17" s="13">
        <f t="shared" si="14"/>
        <v>10541.657</v>
      </c>
      <c r="BR17" s="13">
        <f t="shared" si="14"/>
        <v>11501.201</v>
      </c>
      <c r="BS17" s="13">
        <f t="shared" si="14"/>
        <v>10488.349000000002</v>
      </c>
      <c r="BT17" s="13">
        <f t="shared" si="14"/>
        <v>10501.676</v>
      </c>
      <c r="BU17" s="13">
        <f t="shared" si="14"/>
        <v>12607.341999999999</v>
      </c>
      <c r="BV17" s="13">
        <f t="shared" si="14"/>
        <v>9248.938</v>
      </c>
      <c r="BW17" s="13">
        <f t="shared" si="14"/>
        <v>12074.261999999999</v>
      </c>
      <c r="BX17" s="13">
        <f t="shared" si="14"/>
        <v>11527.855</v>
      </c>
      <c r="BY17" s="13">
        <f t="shared" si="14"/>
        <v>10208.482</v>
      </c>
      <c r="BZ17" s="13">
        <f t="shared" si="14"/>
        <v>11407.912</v>
      </c>
      <c r="CA17" s="13">
        <f t="shared" si="14"/>
        <v>9742.037</v>
      </c>
      <c r="CB17" s="13">
        <f t="shared" si="14"/>
        <v>13247.038</v>
      </c>
      <c r="CC17" s="13">
        <f t="shared" si="14"/>
        <v>12647.323</v>
      </c>
      <c r="CD17" s="13">
        <f t="shared" si="14"/>
        <v>13033.805999999999</v>
      </c>
      <c r="CE17" s="13">
        <f t="shared" si="14"/>
        <v>12140.896999999999</v>
      </c>
      <c r="CF17" s="13">
        <f t="shared" si="14"/>
        <v>13753.464000000002</v>
      </c>
      <c r="CG17" s="13">
        <f t="shared" si="14"/>
        <v>9742.037</v>
      </c>
      <c r="CH17" s="13">
        <f t="shared" si="14"/>
        <v>10848.178</v>
      </c>
      <c r="CI17" s="13">
        <f t="shared" si="14"/>
        <v>10075.212</v>
      </c>
      <c r="CJ17" s="13">
        <f t="shared" si="14"/>
        <v>10768.215999999999</v>
      </c>
      <c r="CK17" s="13">
        <f t="shared" si="14"/>
        <v>11101.390999999998</v>
      </c>
      <c r="CL17" s="13">
        <f t="shared" si="14"/>
        <v>12234.185999999998</v>
      </c>
      <c r="CM17" s="13">
        <f t="shared" si="14"/>
        <v>10568.310999999998</v>
      </c>
      <c r="CN17" s="13">
        <f t="shared" si="14"/>
        <v>11781.068000000001</v>
      </c>
      <c r="CO17" s="13">
        <f t="shared" si="14"/>
        <v>10648.273000000001</v>
      </c>
      <c r="CP17" s="13">
        <f aca="true" t="shared" si="15" ref="CP17:DE17">13327*(100+CP18)/100</f>
        <v>12380.783000000001</v>
      </c>
      <c r="CQ17" s="13">
        <f t="shared" si="15"/>
        <v>11181.353000000001</v>
      </c>
      <c r="CR17" s="13">
        <f t="shared" si="15"/>
        <v>9968.596</v>
      </c>
      <c r="CS17" s="13">
        <f t="shared" si="15"/>
        <v>11861.03</v>
      </c>
      <c r="CT17" s="13">
        <f t="shared" si="15"/>
        <v>11461.22</v>
      </c>
      <c r="CU17" s="13">
        <f t="shared" si="15"/>
        <v>9782.018</v>
      </c>
      <c r="CV17" s="13">
        <f t="shared" si="15"/>
        <v>10781.543</v>
      </c>
      <c r="CW17" s="13">
        <f t="shared" si="15"/>
        <v>12380.783000000001</v>
      </c>
      <c r="CX17" s="13">
        <f t="shared" si="15"/>
        <v>11114.718</v>
      </c>
      <c r="CY17" s="13">
        <f t="shared" si="15"/>
        <v>8955.744</v>
      </c>
      <c r="CZ17" s="13">
        <f t="shared" si="15"/>
        <v>10235.136</v>
      </c>
      <c r="DA17" s="13">
        <f t="shared" si="15"/>
        <v>10035.231</v>
      </c>
      <c r="DB17" s="13">
        <f t="shared" si="15"/>
        <v>9288.919</v>
      </c>
      <c r="DC17" s="13">
        <f t="shared" si="15"/>
        <v>10088.539</v>
      </c>
      <c r="DD17" s="13">
        <f t="shared" si="15"/>
        <v>9089.014000000001</v>
      </c>
      <c r="DE17" s="13">
        <f t="shared" si="15"/>
        <v>6636.846</v>
      </c>
    </row>
    <row r="18" spans="1:109" ht="18.75" customHeight="1">
      <c r="A18" s="35"/>
      <c r="B18" s="38"/>
      <c r="C18" s="11" t="s">
        <v>2451</v>
      </c>
      <c r="D18" s="13">
        <v>0.1</v>
      </c>
      <c r="E18" s="13">
        <v>-0.6</v>
      </c>
      <c r="F18" s="13">
        <v>0</v>
      </c>
      <c r="G18" s="13">
        <v>-0.6</v>
      </c>
      <c r="H18" s="13">
        <v>-8.4</v>
      </c>
      <c r="I18" s="13">
        <v>3.5</v>
      </c>
      <c r="J18" s="13">
        <v>9.6</v>
      </c>
      <c r="K18" s="13">
        <v>6.8</v>
      </c>
      <c r="L18" s="13">
        <v>6.7</v>
      </c>
      <c r="M18" s="13">
        <v>-4.5</v>
      </c>
      <c r="N18" s="13">
        <v>-8.2</v>
      </c>
      <c r="O18" s="13">
        <v>5.1</v>
      </c>
      <c r="P18" s="13">
        <v>-0.6</v>
      </c>
      <c r="Q18" s="13">
        <v>-6.3</v>
      </c>
      <c r="R18" s="13">
        <v>-6.5</v>
      </c>
      <c r="S18" s="13">
        <v>-6.8</v>
      </c>
      <c r="T18" s="13">
        <v>-2.8</v>
      </c>
      <c r="U18" s="13">
        <v>-28.3</v>
      </c>
      <c r="V18" s="13">
        <v>-24.9</v>
      </c>
      <c r="W18" s="13">
        <v>-4</v>
      </c>
      <c r="X18" s="13">
        <v>-1.9</v>
      </c>
      <c r="Y18" s="13">
        <v>-4.5</v>
      </c>
      <c r="Z18" s="13">
        <v>0.2</v>
      </c>
      <c r="AA18" s="13">
        <v>-10.6</v>
      </c>
      <c r="AB18" s="13">
        <v>9.9</v>
      </c>
      <c r="AC18" s="13">
        <v>-12.8</v>
      </c>
      <c r="AD18" s="13">
        <v>-14.6</v>
      </c>
      <c r="AE18" s="13">
        <v>-14.8</v>
      </c>
      <c r="AF18" s="13">
        <v>0.5</v>
      </c>
      <c r="AG18" s="13">
        <v>-2.8</v>
      </c>
      <c r="AH18" s="13">
        <v>16.1</v>
      </c>
      <c r="AI18" s="13">
        <v>-0.9</v>
      </c>
      <c r="AJ18" s="13">
        <v>-0.8</v>
      </c>
      <c r="AK18" s="13">
        <v>-1.5</v>
      </c>
      <c r="AL18" s="13">
        <v>-0.3</v>
      </c>
      <c r="AM18" s="13">
        <v>-14.2</v>
      </c>
      <c r="AN18" s="13">
        <v>-16.1</v>
      </c>
      <c r="AO18" s="13">
        <v>-8.1</v>
      </c>
      <c r="AP18" s="13">
        <v>-23.3</v>
      </c>
      <c r="AQ18" s="13">
        <v>-21.3</v>
      </c>
      <c r="AR18" s="13">
        <v>-8.3</v>
      </c>
      <c r="AS18" s="13">
        <v>-17.9</v>
      </c>
      <c r="AT18" s="13">
        <v>-4</v>
      </c>
      <c r="AU18" s="13">
        <v>-14</v>
      </c>
      <c r="AV18" s="13">
        <v>2.9</v>
      </c>
      <c r="AW18" s="13">
        <v>6</v>
      </c>
      <c r="AX18" s="13">
        <v>-18.3</v>
      </c>
      <c r="AY18" s="13">
        <v>-6</v>
      </c>
      <c r="AZ18" s="13">
        <v>-13.2</v>
      </c>
      <c r="BA18" s="13">
        <v>-22</v>
      </c>
      <c r="BB18" s="13">
        <v>-9.5</v>
      </c>
      <c r="BC18" s="13">
        <v>-3.3</v>
      </c>
      <c r="BD18" s="13">
        <v>-18.1</v>
      </c>
      <c r="BE18" s="13">
        <v>0.8</v>
      </c>
      <c r="BF18" s="13">
        <v>-9.2</v>
      </c>
      <c r="BG18" s="13">
        <v>-6.2</v>
      </c>
      <c r="BH18" s="13">
        <v>-12.1</v>
      </c>
      <c r="BI18" s="13">
        <v>-9.1</v>
      </c>
      <c r="BJ18" s="13">
        <v>-1.7</v>
      </c>
      <c r="BK18" s="13">
        <v>-0.2</v>
      </c>
      <c r="BL18" s="13">
        <v>-5</v>
      </c>
      <c r="BM18" s="13">
        <v>4.9</v>
      </c>
      <c r="BN18" s="13">
        <v>0.2</v>
      </c>
      <c r="BO18" s="13">
        <v>-26.6</v>
      </c>
      <c r="BP18" s="13">
        <v>-3.5</v>
      </c>
      <c r="BQ18" s="13">
        <v>-20.9</v>
      </c>
      <c r="BR18" s="13">
        <v>-13.7</v>
      </c>
      <c r="BS18" s="13">
        <v>-21.3</v>
      </c>
      <c r="BT18" s="13">
        <v>-21.2</v>
      </c>
      <c r="BU18" s="13">
        <v>-5.4</v>
      </c>
      <c r="BV18" s="13">
        <v>-30.6</v>
      </c>
      <c r="BW18" s="13">
        <v>-9.4</v>
      </c>
      <c r="BX18" s="13">
        <v>-13.5</v>
      </c>
      <c r="BY18" s="13">
        <v>-23.4</v>
      </c>
      <c r="BZ18" s="13">
        <v>-14.4</v>
      </c>
      <c r="CA18" s="13">
        <v>-26.9</v>
      </c>
      <c r="CB18" s="13">
        <v>-0.6</v>
      </c>
      <c r="CC18" s="13">
        <v>-5.1</v>
      </c>
      <c r="CD18" s="13">
        <v>-2.2</v>
      </c>
      <c r="CE18" s="13">
        <v>-8.9</v>
      </c>
      <c r="CF18" s="13">
        <v>3.2</v>
      </c>
      <c r="CG18" s="13">
        <v>-26.9</v>
      </c>
      <c r="CH18" s="13">
        <v>-18.6</v>
      </c>
      <c r="CI18" s="13">
        <v>-24.4</v>
      </c>
      <c r="CJ18" s="13">
        <v>-19.2</v>
      </c>
      <c r="CK18" s="13">
        <v>-16.7</v>
      </c>
      <c r="CL18" s="13">
        <v>-8.2</v>
      </c>
      <c r="CM18" s="13">
        <v>-20.7</v>
      </c>
      <c r="CN18" s="13">
        <v>-11.6</v>
      </c>
      <c r="CO18" s="13">
        <v>-20.1</v>
      </c>
      <c r="CP18" s="13">
        <v>-7.1</v>
      </c>
      <c r="CQ18" s="13">
        <v>-16.1</v>
      </c>
      <c r="CR18" s="13">
        <v>-25.2</v>
      </c>
      <c r="CS18" s="13">
        <v>-11</v>
      </c>
      <c r="CT18" s="13">
        <v>-14</v>
      </c>
      <c r="CU18" s="13">
        <v>-26.6</v>
      </c>
      <c r="CV18" s="13">
        <v>-19.1</v>
      </c>
      <c r="CW18" s="13">
        <v>-7.1</v>
      </c>
      <c r="CX18" s="13">
        <v>-16.6</v>
      </c>
      <c r="CY18" s="13">
        <v>-32.8</v>
      </c>
      <c r="CZ18" s="13">
        <v>-23.2</v>
      </c>
      <c r="DA18" s="13">
        <v>-24.7</v>
      </c>
      <c r="DB18" s="13">
        <v>-30.3</v>
      </c>
      <c r="DC18" s="13">
        <v>-24.3</v>
      </c>
      <c r="DD18" s="13">
        <v>-31.8</v>
      </c>
      <c r="DE18" s="13">
        <v>-50.2</v>
      </c>
    </row>
    <row r="19" spans="1:109" ht="18.75" customHeight="1">
      <c r="A19" s="35"/>
      <c r="B19" s="38"/>
      <c r="C19" s="11" t="s">
        <v>3366</v>
      </c>
      <c r="D19" s="11">
        <v>18</v>
      </c>
      <c r="E19" s="11">
        <v>24</v>
      </c>
      <c r="F19" s="11">
        <v>19</v>
      </c>
      <c r="G19" s="11">
        <v>22</v>
      </c>
      <c r="H19" s="11">
        <v>56</v>
      </c>
      <c r="I19" s="11">
        <v>11</v>
      </c>
      <c r="J19" s="11">
        <v>4</v>
      </c>
      <c r="K19" s="11">
        <v>5</v>
      </c>
      <c r="L19" s="11">
        <v>6</v>
      </c>
      <c r="M19" s="11">
        <v>39</v>
      </c>
      <c r="N19" s="11">
        <v>53</v>
      </c>
      <c r="O19" s="11">
        <v>8</v>
      </c>
      <c r="P19" s="11">
        <v>22</v>
      </c>
      <c r="Q19" s="11">
        <v>47</v>
      </c>
      <c r="R19" s="11">
        <v>48</v>
      </c>
      <c r="S19" s="11">
        <v>49</v>
      </c>
      <c r="T19" s="11">
        <v>32</v>
      </c>
      <c r="U19" s="11">
        <v>107</v>
      </c>
      <c r="V19" s="11">
        <v>101</v>
      </c>
      <c r="W19" s="11">
        <v>37</v>
      </c>
      <c r="X19" s="11">
        <v>30</v>
      </c>
      <c r="Y19" s="11">
        <v>39</v>
      </c>
      <c r="Z19" s="11">
        <v>16</v>
      </c>
      <c r="AA19" s="11">
        <v>62</v>
      </c>
      <c r="AB19" s="11">
        <v>3</v>
      </c>
      <c r="AC19" s="11">
        <v>67</v>
      </c>
      <c r="AD19" s="11">
        <v>75</v>
      </c>
      <c r="AE19" s="11">
        <v>76</v>
      </c>
      <c r="AF19" s="11">
        <v>15</v>
      </c>
      <c r="AG19" s="11">
        <v>32</v>
      </c>
      <c r="AH19" s="11">
        <v>2</v>
      </c>
      <c r="AI19" s="11">
        <v>27</v>
      </c>
      <c r="AJ19" s="11">
        <v>26</v>
      </c>
      <c r="AK19" s="11">
        <v>28</v>
      </c>
      <c r="AL19" s="11">
        <v>21</v>
      </c>
      <c r="AM19" s="11">
        <v>73</v>
      </c>
      <c r="AN19" s="11">
        <v>77</v>
      </c>
      <c r="AO19" s="11">
        <v>52</v>
      </c>
      <c r="AP19" s="11">
        <v>96</v>
      </c>
      <c r="AQ19" s="11">
        <v>92</v>
      </c>
      <c r="AR19" s="11">
        <v>55</v>
      </c>
      <c r="AS19" s="11">
        <v>82</v>
      </c>
      <c r="AT19" s="11">
        <v>37</v>
      </c>
      <c r="AU19" s="11">
        <v>72</v>
      </c>
      <c r="AV19" s="11">
        <v>13</v>
      </c>
      <c r="AW19" s="11">
        <v>7</v>
      </c>
      <c r="AX19" s="11">
        <v>84</v>
      </c>
      <c r="AY19" s="11">
        <v>44</v>
      </c>
      <c r="AZ19" s="11">
        <v>68</v>
      </c>
      <c r="BA19" s="11">
        <v>94</v>
      </c>
      <c r="BB19" s="11">
        <v>61</v>
      </c>
      <c r="BC19" s="11">
        <v>34</v>
      </c>
      <c r="BD19" s="11">
        <v>83</v>
      </c>
      <c r="BE19" s="11">
        <v>14</v>
      </c>
      <c r="BF19" s="11">
        <v>59</v>
      </c>
      <c r="BG19" s="11">
        <v>46</v>
      </c>
      <c r="BH19" s="11">
        <v>66</v>
      </c>
      <c r="BI19" s="11">
        <v>58</v>
      </c>
      <c r="BJ19" s="11">
        <v>29</v>
      </c>
      <c r="BK19" s="11">
        <v>20</v>
      </c>
      <c r="BL19" s="11">
        <v>41</v>
      </c>
      <c r="BM19" s="11">
        <v>10</v>
      </c>
      <c r="BN19" s="11">
        <v>16</v>
      </c>
      <c r="BO19" s="11">
        <v>103</v>
      </c>
      <c r="BP19" s="11">
        <v>35</v>
      </c>
      <c r="BQ19" s="11">
        <v>90</v>
      </c>
      <c r="BR19" s="11">
        <v>70</v>
      </c>
      <c r="BS19" s="11">
        <v>93</v>
      </c>
      <c r="BT19" s="11">
        <v>91</v>
      </c>
      <c r="BU19" s="11">
        <v>43</v>
      </c>
      <c r="BV19" s="11">
        <v>109</v>
      </c>
      <c r="BW19" s="11">
        <v>60</v>
      </c>
      <c r="BX19" s="11">
        <v>69</v>
      </c>
      <c r="BY19" s="11">
        <v>97</v>
      </c>
      <c r="BZ19" s="11">
        <v>74</v>
      </c>
      <c r="CA19" s="11">
        <v>105</v>
      </c>
      <c r="CB19" s="11">
        <v>24</v>
      </c>
      <c r="CC19" s="11">
        <v>42</v>
      </c>
      <c r="CD19" s="11">
        <v>31</v>
      </c>
      <c r="CE19" s="11">
        <v>57</v>
      </c>
      <c r="CF19" s="11">
        <v>12</v>
      </c>
      <c r="CG19" s="11">
        <v>105</v>
      </c>
      <c r="CH19" s="11">
        <v>85</v>
      </c>
      <c r="CI19" s="11">
        <v>99</v>
      </c>
      <c r="CJ19" s="11">
        <v>87</v>
      </c>
      <c r="CK19" s="11">
        <v>80</v>
      </c>
      <c r="CL19" s="11">
        <v>53</v>
      </c>
      <c r="CM19" s="11">
        <v>89</v>
      </c>
      <c r="CN19" s="11">
        <v>64</v>
      </c>
      <c r="CO19" s="11">
        <v>88</v>
      </c>
      <c r="CP19" s="11">
        <v>50</v>
      </c>
      <c r="CQ19" s="11">
        <v>77</v>
      </c>
      <c r="CR19" s="11">
        <v>102</v>
      </c>
      <c r="CS19" s="11">
        <v>63</v>
      </c>
      <c r="CT19" s="11">
        <v>71</v>
      </c>
      <c r="CU19" s="11">
        <v>103</v>
      </c>
      <c r="CV19" s="11">
        <v>86</v>
      </c>
      <c r="CW19" s="11">
        <v>50</v>
      </c>
      <c r="CX19" s="11">
        <v>79</v>
      </c>
      <c r="CY19" s="11">
        <v>111</v>
      </c>
      <c r="CZ19" s="11">
        <v>95</v>
      </c>
      <c r="DA19" s="11">
        <v>100</v>
      </c>
      <c r="DB19" s="11">
        <v>108</v>
      </c>
      <c r="DC19" s="11">
        <v>98</v>
      </c>
      <c r="DD19" s="11">
        <v>110</v>
      </c>
      <c r="DE19" s="11">
        <v>112</v>
      </c>
    </row>
    <row r="20" spans="1:110" ht="18.75" customHeight="1">
      <c r="A20" s="35"/>
      <c r="B20" s="38" t="s">
        <v>574</v>
      </c>
      <c r="C20" s="11" t="s">
        <v>3367</v>
      </c>
      <c r="D20" s="13">
        <f aca="true" t="shared" si="16" ref="D20:AC20">11939.7*(100+D21)/100</f>
        <v>11199.438600000001</v>
      </c>
      <c r="E20" s="13">
        <f t="shared" si="16"/>
        <v>11211.3783</v>
      </c>
      <c r="F20" s="13">
        <f t="shared" si="16"/>
        <v>11939.7</v>
      </c>
      <c r="G20" s="13">
        <f t="shared" si="16"/>
        <v>10041.2877</v>
      </c>
      <c r="H20" s="13">
        <f t="shared" si="16"/>
        <v>11139.7401</v>
      </c>
      <c r="I20" s="13">
        <f t="shared" si="16"/>
        <v>12071.036699999999</v>
      </c>
      <c r="J20" s="13">
        <f t="shared" si="16"/>
        <v>9217.448400000001</v>
      </c>
      <c r="K20" s="13">
        <f t="shared" si="16"/>
        <v>11844.1824</v>
      </c>
      <c r="L20" s="13">
        <f t="shared" si="16"/>
        <v>11474.0517</v>
      </c>
      <c r="M20" s="13">
        <f t="shared" si="16"/>
        <v>10399.4787</v>
      </c>
      <c r="N20" s="13">
        <f t="shared" si="16"/>
        <v>11832.2427</v>
      </c>
      <c r="O20" s="13">
        <f t="shared" si="16"/>
        <v>10614.393300000002</v>
      </c>
      <c r="P20" s="13">
        <f t="shared" si="16"/>
        <v>12847.1172</v>
      </c>
      <c r="Q20" s="13">
        <f t="shared" si="16"/>
        <v>13396.343400000002</v>
      </c>
      <c r="R20" s="13">
        <f t="shared" si="16"/>
        <v>11856.1221</v>
      </c>
      <c r="S20" s="13">
        <f t="shared" si="16"/>
        <v>12656.082000000002</v>
      </c>
      <c r="T20" s="13">
        <f t="shared" si="16"/>
        <v>10029.348</v>
      </c>
      <c r="U20" s="13">
        <f t="shared" si="16"/>
        <v>12560.564400000001</v>
      </c>
      <c r="V20" s="13">
        <f t="shared" si="16"/>
        <v>13730.655</v>
      </c>
      <c r="W20" s="13">
        <f t="shared" si="16"/>
        <v>9277.1469</v>
      </c>
      <c r="X20" s="13">
        <f t="shared" si="16"/>
        <v>9778.614300000001</v>
      </c>
      <c r="Y20" s="13">
        <f t="shared" si="16"/>
        <v>11414.353200000001</v>
      </c>
      <c r="Z20" s="13">
        <f t="shared" si="16"/>
        <v>8978.654400000001</v>
      </c>
      <c r="AA20" s="13">
        <f t="shared" si="16"/>
        <v>10518.8757</v>
      </c>
      <c r="AB20" s="13">
        <f t="shared" si="16"/>
        <v>7175.7597000000005</v>
      </c>
      <c r="AC20" s="13">
        <f t="shared" si="16"/>
        <v>10435.297800000002</v>
      </c>
      <c r="AD20" s="13">
        <f aca="true" t="shared" si="17" ref="AD20:BI20">11939.7*(100+AD21)/100</f>
        <v>10184.5641</v>
      </c>
      <c r="AE20" s="13">
        <f t="shared" si="17"/>
        <v>9121.9308</v>
      </c>
      <c r="AF20" s="13">
        <f t="shared" si="17"/>
        <v>8918.9559</v>
      </c>
      <c r="AG20" s="13">
        <f t="shared" si="17"/>
        <v>12202.3734</v>
      </c>
      <c r="AH20" s="13">
        <f t="shared" si="17"/>
        <v>11163.619499999999</v>
      </c>
      <c r="AI20" s="13">
        <f t="shared" si="17"/>
        <v>11545.6899</v>
      </c>
      <c r="AJ20" s="13">
        <f t="shared" si="17"/>
        <v>9981.5892</v>
      </c>
      <c r="AK20" s="13">
        <f t="shared" si="17"/>
        <v>9599.518800000002</v>
      </c>
      <c r="AL20" s="13">
        <f t="shared" si="17"/>
        <v>9480.1218</v>
      </c>
      <c r="AM20" s="13">
        <f t="shared" si="17"/>
        <v>11641.2075</v>
      </c>
      <c r="AN20" s="13">
        <f t="shared" si="17"/>
        <v>13014.273000000001</v>
      </c>
      <c r="AO20" s="13">
        <f t="shared" si="17"/>
        <v>9981.5892</v>
      </c>
      <c r="AP20" s="13">
        <f t="shared" si="17"/>
        <v>11342.715</v>
      </c>
      <c r="AQ20" s="13">
        <f t="shared" si="17"/>
        <v>12047.157300000003</v>
      </c>
      <c r="AR20" s="13">
        <f t="shared" si="17"/>
        <v>8250.3327</v>
      </c>
      <c r="AS20" s="13">
        <f t="shared" si="17"/>
        <v>10375.599300000002</v>
      </c>
      <c r="AT20" s="13">
        <f t="shared" si="17"/>
        <v>6722.0511</v>
      </c>
      <c r="AU20" s="13">
        <f t="shared" si="17"/>
        <v>11868.061800000001</v>
      </c>
      <c r="AV20" s="13">
        <f t="shared" si="17"/>
        <v>11211.3783</v>
      </c>
      <c r="AW20" s="13">
        <f t="shared" si="17"/>
        <v>5969.85</v>
      </c>
      <c r="AX20" s="13">
        <f t="shared" si="17"/>
        <v>8930.8956</v>
      </c>
      <c r="AY20" s="13">
        <f t="shared" si="17"/>
        <v>8859.2574</v>
      </c>
      <c r="AZ20" s="13">
        <f t="shared" si="17"/>
        <v>8393.6091</v>
      </c>
      <c r="BA20" s="13">
        <f t="shared" si="17"/>
        <v>11438.2326</v>
      </c>
      <c r="BB20" s="13">
        <f t="shared" si="17"/>
        <v>9384.6042</v>
      </c>
      <c r="BC20" s="13">
        <f t="shared" si="17"/>
        <v>11020.3431</v>
      </c>
      <c r="BD20" s="13">
        <f t="shared" si="17"/>
        <v>10148.745</v>
      </c>
      <c r="BE20" s="13">
        <f t="shared" si="17"/>
        <v>11044.2225</v>
      </c>
      <c r="BF20" s="13">
        <f t="shared" si="17"/>
        <v>8238.393</v>
      </c>
      <c r="BG20" s="13">
        <f t="shared" si="17"/>
        <v>8035.418100000001</v>
      </c>
      <c r="BH20" s="13">
        <f t="shared" si="17"/>
        <v>11987.4588</v>
      </c>
      <c r="BI20" s="13">
        <f t="shared" si="17"/>
        <v>10829.3079</v>
      </c>
      <c r="BJ20" s="13">
        <f aca="true" t="shared" si="18" ref="BJ20:CO20">11939.7*(100+BJ21)/100</f>
        <v>8321.9709</v>
      </c>
      <c r="BK20" s="13">
        <f t="shared" si="18"/>
        <v>12715.7805</v>
      </c>
      <c r="BL20" s="13">
        <f t="shared" si="18"/>
        <v>10029.348</v>
      </c>
      <c r="BM20" s="13">
        <f t="shared" si="18"/>
        <v>9217.448400000001</v>
      </c>
      <c r="BN20" s="13">
        <f t="shared" si="18"/>
        <v>11665.086900000002</v>
      </c>
      <c r="BO20" s="13">
        <f t="shared" si="18"/>
        <v>11175.5592</v>
      </c>
      <c r="BP20" s="13">
        <f t="shared" si="18"/>
        <v>9611.4585</v>
      </c>
      <c r="BQ20" s="13">
        <f t="shared" si="18"/>
        <v>10638.2727</v>
      </c>
      <c r="BR20" s="13">
        <f t="shared" si="18"/>
        <v>9324.9057</v>
      </c>
      <c r="BS20" s="13">
        <f t="shared" si="18"/>
        <v>9014.4735</v>
      </c>
      <c r="BT20" s="13">
        <f t="shared" si="18"/>
        <v>10315.900800000001</v>
      </c>
      <c r="BU20" s="13">
        <f t="shared" si="18"/>
        <v>7689.166800000002</v>
      </c>
      <c r="BV20" s="13">
        <f t="shared" si="18"/>
        <v>12226.2528</v>
      </c>
      <c r="BW20" s="13">
        <f t="shared" si="18"/>
        <v>8524.945800000001</v>
      </c>
      <c r="BX20" s="13">
        <f t="shared" si="18"/>
        <v>8118.996000000001</v>
      </c>
      <c r="BY20" s="13">
        <f t="shared" si="18"/>
        <v>8763.739800000001</v>
      </c>
      <c r="BZ20" s="13">
        <f t="shared" si="18"/>
        <v>10124.865600000001</v>
      </c>
      <c r="CA20" s="13">
        <f t="shared" si="18"/>
        <v>10984.524000000001</v>
      </c>
      <c r="CB20" s="13">
        <f t="shared" si="18"/>
        <v>7748.865300000001</v>
      </c>
      <c r="CC20" s="13">
        <f t="shared" si="18"/>
        <v>10327.8405</v>
      </c>
      <c r="CD20" s="13">
        <f t="shared" si="18"/>
        <v>8990.5941</v>
      </c>
      <c r="CE20" s="13">
        <f t="shared" si="18"/>
        <v>8166.754800000001</v>
      </c>
      <c r="CF20" s="13">
        <f t="shared" si="18"/>
        <v>7724.985900000001</v>
      </c>
      <c r="CG20" s="13">
        <f t="shared" si="18"/>
        <v>7068.302400000001</v>
      </c>
      <c r="CH20" s="13">
        <f t="shared" si="18"/>
        <v>11235.2577</v>
      </c>
      <c r="CI20" s="13">
        <f t="shared" si="18"/>
        <v>11139.7401</v>
      </c>
      <c r="CJ20" s="13">
        <f t="shared" si="18"/>
        <v>9456.242400000001</v>
      </c>
      <c r="CK20" s="13">
        <f t="shared" si="18"/>
        <v>6065.3676000000005</v>
      </c>
      <c r="CL20" s="13">
        <f t="shared" si="18"/>
        <v>7605.588900000002</v>
      </c>
      <c r="CM20" s="13">
        <f t="shared" si="18"/>
        <v>10423.358100000001</v>
      </c>
      <c r="CN20" s="13">
        <f t="shared" si="18"/>
        <v>7760.805</v>
      </c>
      <c r="CO20" s="13">
        <f t="shared" si="18"/>
        <v>7987.659300000002</v>
      </c>
      <c r="CP20" s="13">
        <f aca="true" t="shared" si="19" ref="CP20:DE20">11939.7*(100+CP21)/100</f>
        <v>6710.111400000002</v>
      </c>
      <c r="CQ20" s="13">
        <f t="shared" si="19"/>
        <v>7653.3477</v>
      </c>
      <c r="CR20" s="13">
        <f t="shared" si="19"/>
        <v>9886.071600000001</v>
      </c>
      <c r="CS20" s="13">
        <f t="shared" si="19"/>
        <v>6542.9556</v>
      </c>
      <c r="CT20" s="13">
        <f t="shared" si="19"/>
        <v>9086.111700000001</v>
      </c>
      <c r="CU20" s="13">
        <f t="shared" si="19"/>
        <v>10960.6446</v>
      </c>
      <c r="CV20" s="13">
        <f t="shared" si="19"/>
        <v>3916.2216</v>
      </c>
      <c r="CW20" s="13">
        <f t="shared" si="19"/>
        <v>8047.357800000002</v>
      </c>
      <c r="CX20" s="13">
        <f t="shared" si="19"/>
        <v>5981.789700000001</v>
      </c>
      <c r="CY20" s="13">
        <f t="shared" si="19"/>
        <v>9026.413199999999</v>
      </c>
      <c r="CZ20" s="13">
        <f t="shared" si="19"/>
        <v>8429.4282</v>
      </c>
      <c r="DA20" s="13">
        <f t="shared" si="19"/>
        <v>6256.4028</v>
      </c>
      <c r="DB20" s="13">
        <f t="shared" si="19"/>
        <v>7760.805</v>
      </c>
      <c r="DC20" s="13">
        <f t="shared" si="19"/>
        <v>8011.5387</v>
      </c>
      <c r="DD20" s="13">
        <f t="shared" si="19"/>
        <v>8954.775</v>
      </c>
      <c r="DE20" s="13">
        <f t="shared" si="19"/>
        <v>6889.206900000001</v>
      </c>
      <c r="DF20" s="13"/>
    </row>
    <row r="21" spans="1:109" ht="18.75" customHeight="1">
      <c r="A21" s="35"/>
      <c r="B21" s="38"/>
      <c r="C21" s="11" t="s">
        <v>2451</v>
      </c>
      <c r="D21" s="13">
        <v>-6.2</v>
      </c>
      <c r="E21" s="13">
        <v>-6.1</v>
      </c>
      <c r="F21" s="13">
        <v>0</v>
      </c>
      <c r="G21" s="13">
        <v>-15.9</v>
      </c>
      <c r="H21" s="13">
        <v>-6.7</v>
      </c>
      <c r="I21" s="13">
        <v>1.1</v>
      </c>
      <c r="J21" s="13">
        <v>-22.8</v>
      </c>
      <c r="K21" s="13">
        <v>-0.8</v>
      </c>
      <c r="L21" s="13">
        <v>-3.9</v>
      </c>
      <c r="M21" s="13">
        <v>-12.9</v>
      </c>
      <c r="N21" s="13">
        <v>-0.9</v>
      </c>
      <c r="O21" s="13">
        <v>-11.1</v>
      </c>
      <c r="P21" s="13">
        <v>7.6</v>
      </c>
      <c r="Q21" s="13">
        <v>12.2</v>
      </c>
      <c r="R21" s="13">
        <v>-0.7</v>
      </c>
      <c r="S21" s="13">
        <v>6</v>
      </c>
      <c r="T21" s="13">
        <v>-16</v>
      </c>
      <c r="U21" s="13">
        <v>5.2</v>
      </c>
      <c r="V21" s="13">
        <v>15</v>
      </c>
      <c r="W21" s="13">
        <v>-22.3</v>
      </c>
      <c r="X21" s="13">
        <v>-18.1</v>
      </c>
      <c r="Y21" s="13">
        <v>-4.4</v>
      </c>
      <c r="Z21" s="13">
        <v>-24.8</v>
      </c>
      <c r="AA21" s="13">
        <v>-11.9</v>
      </c>
      <c r="AB21" s="13">
        <v>-39.9</v>
      </c>
      <c r="AC21" s="13">
        <v>-12.6</v>
      </c>
      <c r="AD21" s="13">
        <v>-14.7</v>
      </c>
      <c r="AE21" s="13">
        <v>-23.6</v>
      </c>
      <c r="AF21" s="13">
        <v>-25.3</v>
      </c>
      <c r="AG21" s="13">
        <v>2.2</v>
      </c>
      <c r="AH21" s="13">
        <v>-6.5</v>
      </c>
      <c r="AI21" s="13">
        <v>-3.3</v>
      </c>
      <c r="AJ21" s="13">
        <v>-16.4</v>
      </c>
      <c r="AK21" s="13">
        <v>-19.6</v>
      </c>
      <c r="AL21" s="13">
        <v>-20.6</v>
      </c>
      <c r="AM21" s="13">
        <v>-2.5</v>
      </c>
      <c r="AN21" s="13">
        <v>9</v>
      </c>
      <c r="AO21" s="13">
        <v>-16.4</v>
      </c>
      <c r="AP21" s="13">
        <v>-5</v>
      </c>
      <c r="AQ21" s="13">
        <v>0.9</v>
      </c>
      <c r="AR21" s="13">
        <v>-30.9</v>
      </c>
      <c r="AS21" s="13">
        <v>-13.1</v>
      </c>
      <c r="AT21" s="13">
        <v>-43.7</v>
      </c>
      <c r="AU21" s="13">
        <v>-0.6</v>
      </c>
      <c r="AV21" s="13">
        <v>-6.1</v>
      </c>
      <c r="AW21" s="13">
        <v>-50</v>
      </c>
      <c r="AX21" s="13">
        <v>-25.2</v>
      </c>
      <c r="AY21" s="13">
        <v>-25.8</v>
      </c>
      <c r="AZ21" s="13">
        <v>-29.7</v>
      </c>
      <c r="BA21" s="13">
        <v>-4.2</v>
      </c>
      <c r="BB21" s="13">
        <v>-21.4</v>
      </c>
      <c r="BC21" s="13">
        <v>-7.7</v>
      </c>
      <c r="BD21" s="13">
        <v>-15</v>
      </c>
      <c r="BE21" s="13">
        <v>-7.5</v>
      </c>
      <c r="BF21" s="13">
        <v>-31</v>
      </c>
      <c r="BG21" s="13">
        <v>-32.7</v>
      </c>
      <c r="BH21" s="13">
        <v>0.4</v>
      </c>
      <c r="BI21" s="13">
        <v>-9.3</v>
      </c>
      <c r="BJ21" s="13">
        <v>-30.3</v>
      </c>
      <c r="BK21" s="13">
        <v>6.5</v>
      </c>
      <c r="BL21" s="13">
        <v>-16</v>
      </c>
      <c r="BM21" s="13">
        <v>-22.8</v>
      </c>
      <c r="BN21" s="13">
        <v>-2.3</v>
      </c>
      <c r="BO21" s="13">
        <v>-6.4</v>
      </c>
      <c r="BP21" s="13">
        <v>-19.5</v>
      </c>
      <c r="BQ21" s="13">
        <v>-10.9</v>
      </c>
      <c r="BR21" s="13">
        <v>-21.9</v>
      </c>
      <c r="BS21" s="13">
        <v>-24.5</v>
      </c>
      <c r="BT21" s="13">
        <v>-13.6</v>
      </c>
      <c r="BU21" s="13">
        <v>-35.6</v>
      </c>
      <c r="BV21" s="13">
        <v>2.4</v>
      </c>
      <c r="BW21" s="13">
        <v>-28.6</v>
      </c>
      <c r="BX21" s="13">
        <v>-32</v>
      </c>
      <c r="BY21" s="13">
        <v>-26.6</v>
      </c>
      <c r="BZ21" s="13">
        <v>-15.2</v>
      </c>
      <c r="CA21" s="13">
        <v>-8</v>
      </c>
      <c r="CB21" s="13">
        <v>-35.1</v>
      </c>
      <c r="CC21" s="13">
        <v>-13.5</v>
      </c>
      <c r="CD21" s="13">
        <v>-24.7</v>
      </c>
      <c r="CE21" s="13">
        <v>-31.6</v>
      </c>
      <c r="CF21" s="13">
        <v>-35.3</v>
      </c>
      <c r="CG21" s="13">
        <v>-40.8</v>
      </c>
      <c r="CH21" s="13">
        <v>-5.9</v>
      </c>
      <c r="CI21" s="13">
        <v>-6.7</v>
      </c>
      <c r="CJ21" s="13">
        <v>-20.8</v>
      </c>
      <c r="CK21" s="13">
        <v>-49.2</v>
      </c>
      <c r="CL21" s="13">
        <v>-36.3</v>
      </c>
      <c r="CM21" s="13">
        <v>-12.7</v>
      </c>
      <c r="CN21" s="13">
        <v>-35</v>
      </c>
      <c r="CO21" s="13">
        <v>-33.1</v>
      </c>
      <c r="CP21" s="13">
        <v>-43.8</v>
      </c>
      <c r="CQ21" s="13">
        <v>-35.9</v>
      </c>
      <c r="CR21" s="13">
        <v>-17.2</v>
      </c>
      <c r="CS21" s="13">
        <v>-45.2</v>
      </c>
      <c r="CT21" s="13">
        <v>-23.9</v>
      </c>
      <c r="CU21" s="13">
        <v>-8.2</v>
      </c>
      <c r="CV21" s="13">
        <v>-67.2</v>
      </c>
      <c r="CW21" s="13">
        <v>-32.6</v>
      </c>
      <c r="CX21" s="13">
        <v>-49.9</v>
      </c>
      <c r="CY21" s="13">
        <v>-24.4</v>
      </c>
      <c r="CZ21" s="13">
        <v>-29.4</v>
      </c>
      <c r="DA21" s="13">
        <v>-47.6</v>
      </c>
      <c r="DB21" s="13">
        <v>-35</v>
      </c>
      <c r="DC21" s="13">
        <v>-32.9</v>
      </c>
      <c r="DD21" s="13">
        <v>-25</v>
      </c>
      <c r="DE21" s="13">
        <v>-42.3</v>
      </c>
    </row>
    <row r="22" spans="1:109" ht="18.75" customHeight="1">
      <c r="A22" s="35"/>
      <c r="B22" s="38"/>
      <c r="C22" s="11" t="s">
        <v>3366</v>
      </c>
      <c r="D22" s="11">
        <v>32</v>
      </c>
      <c r="E22" s="11">
        <v>30</v>
      </c>
      <c r="F22" s="11">
        <v>16</v>
      </c>
      <c r="G22" s="11">
        <v>56</v>
      </c>
      <c r="H22" s="11">
        <v>35</v>
      </c>
      <c r="I22" s="11">
        <v>13</v>
      </c>
      <c r="J22" s="11">
        <v>70</v>
      </c>
      <c r="K22" s="11">
        <v>19</v>
      </c>
      <c r="L22" s="11">
        <v>25</v>
      </c>
      <c r="M22" s="11">
        <v>49</v>
      </c>
      <c r="N22" s="11">
        <v>20</v>
      </c>
      <c r="O22" s="11">
        <v>45</v>
      </c>
      <c r="P22" s="11">
        <v>6</v>
      </c>
      <c r="Q22" s="11">
        <v>2</v>
      </c>
      <c r="R22" s="11">
        <v>18</v>
      </c>
      <c r="S22" s="11">
        <v>8</v>
      </c>
      <c r="T22" s="11">
        <v>57</v>
      </c>
      <c r="U22" s="11">
        <v>9</v>
      </c>
      <c r="V22" s="11">
        <v>1</v>
      </c>
      <c r="W22" s="11">
        <v>69</v>
      </c>
      <c r="X22" s="11">
        <v>62</v>
      </c>
      <c r="Y22" s="11">
        <v>27</v>
      </c>
      <c r="Z22" s="11">
        <v>77</v>
      </c>
      <c r="AA22" s="11">
        <v>46</v>
      </c>
      <c r="AB22" s="11">
        <v>102</v>
      </c>
      <c r="AC22" s="11">
        <v>47</v>
      </c>
      <c r="AD22" s="11">
        <v>53</v>
      </c>
      <c r="AE22" s="11">
        <v>72</v>
      </c>
      <c r="AF22" s="11">
        <v>80</v>
      </c>
      <c r="AG22" s="11">
        <v>11</v>
      </c>
      <c r="AH22" s="11">
        <v>34</v>
      </c>
      <c r="AI22" s="11">
        <v>24</v>
      </c>
      <c r="AJ22" s="11">
        <v>59</v>
      </c>
      <c r="AK22" s="11">
        <v>64</v>
      </c>
      <c r="AL22" s="11">
        <v>65</v>
      </c>
      <c r="AM22" s="11">
        <v>23</v>
      </c>
      <c r="AN22" s="11">
        <v>4</v>
      </c>
      <c r="AO22" s="11">
        <v>59</v>
      </c>
      <c r="AP22" s="11">
        <v>28</v>
      </c>
      <c r="AQ22" s="11">
        <v>14</v>
      </c>
      <c r="AR22" s="11">
        <v>87</v>
      </c>
      <c r="AS22" s="11">
        <v>50</v>
      </c>
      <c r="AT22" s="11">
        <v>105</v>
      </c>
      <c r="AU22" s="11">
        <v>17</v>
      </c>
      <c r="AV22" s="11">
        <v>30</v>
      </c>
      <c r="AW22" s="11">
        <v>111</v>
      </c>
      <c r="AX22" s="11">
        <v>79</v>
      </c>
      <c r="AY22" s="11">
        <v>81</v>
      </c>
      <c r="AZ22" s="11">
        <v>85</v>
      </c>
      <c r="BA22" s="11">
        <v>26</v>
      </c>
      <c r="BB22" s="11">
        <v>67</v>
      </c>
      <c r="BC22" s="11">
        <v>38</v>
      </c>
      <c r="BD22" s="11">
        <v>54</v>
      </c>
      <c r="BE22" s="11">
        <v>37</v>
      </c>
      <c r="BF22" s="11">
        <v>88</v>
      </c>
      <c r="BG22" s="11">
        <v>92</v>
      </c>
      <c r="BH22" s="11">
        <v>15</v>
      </c>
      <c r="BI22" s="11">
        <v>42</v>
      </c>
      <c r="BJ22" s="11">
        <v>86</v>
      </c>
      <c r="BK22" s="11">
        <v>7</v>
      </c>
      <c r="BL22" s="11">
        <v>57</v>
      </c>
      <c r="BM22" s="11">
        <v>71</v>
      </c>
      <c r="BN22" s="11">
        <v>22</v>
      </c>
      <c r="BO22" s="11">
        <v>33</v>
      </c>
      <c r="BP22" s="11">
        <v>63</v>
      </c>
      <c r="BQ22" s="11">
        <v>43</v>
      </c>
      <c r="BR22" s="11">
        <v>68</v>
      </c>
      <c r="BS22" s="11">
        <v>75</v>
      </c>
      <c r="BT22" s="11">
        <v>52</v>
      </c>
      <c r="BU22" s="11">
        <v>99</v>
      </c>
      <c r="BV22" s="11">
        <v>10</v>
      </c>
      <c r="BW22" s="11">
        <v>83</v>
      </c>
      <c r="BX22" s="11">
        <v>90</v>
      </c>
      <c r="BY22" s="11">
        <v>82</v>
      </c>
      <c r="BZ22" s="11">
        <v>55</v>
      </c>
      <c r="CA22" s="11">
        <v>40</v>
      </c>
      <c r="CB22" s="11">
        <v>97</v>
      </c>
      <c r="CC22" s="11">
        <v>51</v>
      </c>
      <c r="CD22" s="11">
        <v>76</v>
      </c>
      <c r="CE22" s="11">
        <v>89</v>
      </c>
      <c r="CF22" s="11">
        <v>98</v>
      </c>
      <c r="CG22" s="11">
        <v>103</v>
      </c>
      <c r="CH22" s="11">
        <v>29</v>
      </c>
      <c r="CI22" s="11">
        <v>35</v>
      </c>
      <c r="CJ22" s="11">
        <v>66</v>
      </c>
      <c r="CK22" s="11">
        <v>109</v>
      </c>
      <c r="CL22" s="11">
        <v>101</v>
      </c>
      <c r="CM22" s="11">
        <v>48</v>
      </c>
      <c r="CN22" s="11">
        <v>96</v>
      </c>
      <c r="CO22" s="11">
        <v>94</v>
      </c>
      <c r="CP22" s="11">
        <v>106</v>
      </c>
      <c r="CQ22" s="11">
        <v>100</v>
      </c>
      <c r="CR22" s="11">
        <v>61</v>
      </c>
      <c r="CS22" s="11">
        <v>107</v>
      </c>
      <c r="CT22" s="11">
        <v>73</v>
      </c>
      <c r="CU22" s="11">
        <v>41</v>
      </c>
      <c r="CV22" s="11">
        <v>112</v>
      </c>
      <c r="CW22" s="11">
        <v>91</v>
      </c>
      <c r="CX22" s="11">
        <v>110</v>
      </c>
      <c r="CY22" s="11">
        <v>74</v>
      </c>
      <c r="CZ22" s="11">
        <v>84</v>
      </c>
      <c r="DA22" s="11">
        <v>108</v>
      </c>
      <c r="DB22" s="11">
        <v>95</v>
      </c>
      <c r="DC22" s="11">
        <v>93</v>
      </c>
      <c r="DD22" s="11">
        <v>78</v>
      </c>
      <c r="DE22" s="11">
        <v>104</v>
      </c>
    </row>
    <row r="23" spans="1:110" ht="18.75" customHeight="1">
      <c r="A23" s="35"/>
      <c r="B23" s="35" t="s">
        <v>699</v>
      </c>
      <c r="C23" s="11" t="s">
        <v>3367</v>
      </c>
      <c r="D23" s="13">
        <f aca="true" t="shared" si="20" ref="D23:AC23">12997.9*(100+D24)/100</f>
        <v>14219.7026</v>
      </c>
      <c r="E23" s="13">
        <f t="shared" si="20"/>
        <v>14622.6375</v>
      </c>
      <c r="F23" s="13">
        <f t="shared" si="20"/>
        <v>12997.9</v>
      </c>
      <c r="G23" s="13">
        <f t="shared" si="20"/>
        <v>12659.9546</v>
      </c>
      <c r="H23" s="13">
        <f t="shared" si="20"/>
        <v>11542.1352</v>
      </c>
      <c r="I23" s="13">
        <f t="shared" si="20"/>
        <v>13478.8223</v>
      </c>
      <c r="J23" s="13">
        <f t="shared" si="20"/>
        <v>14232.7005</v>
      </c>
      <c r="K23" s="13">
        <f t="shared" si="20"/>
        <v>12880.918899999999</v>
      </c>
      <c r="L23" s="13">
        <f t="shared" si="20"/>
        <v>13829.7656</v>
      </c>
      <c r="M23" s="13">
        <f t="shared" si="20"/>
        <v>12231.023899999998</v>
      </c>
      <c r="N23" s="13">
        <f t="shared" si="20"/>
        <v>12244.021799999999</v>
      </c>
      <c r="O23" s="13">
        <f t="shared" si="20"/>
        <v>12945.908399999998</v>
      </c>
      <c r="P23" s="13">
        <f t="shared" si="20"/>
        <v>13504.8181</v>
      </c>
      <c r="Q23" s="13">
        <f t="shared" si="20"/>
        <v>12750.9399</v>
      </c>
      <c r="R23" s="13">
        <f t="shared" si="20"/>
        <v>11854.0848</v>
      </c>
      <c r="S23" s="13">
        <f t="shared" si="20"/>
        <v>11191.1919</v>
      </c>
      <c r="T23" s="13">
        <f t="shared" si="20"/>
        <v>12231.023899999998</v>
      </c>
      <c r="U23" s="13">
        <f t="shared" si="20"/>
        <v>12075.049100000002</v>
      </c>
      <c r="V23" s="13">
        <f t="shared" si="20"/>
        <v>10983.2255</v>
      </c>
      <c r="W23" s="13">
        <f t="shared" si="20"/>
        <v>13361.841199999999</v>
      </c>
      <c r="X23" s="13">
        <f t="shared" si="20"/>
        <v>13621.7992</v>
      </c>
      <c r="Y23" s="13">
        <f t="shared" si="20"/>
        <v>12542.973499999998</v>
      </c>
      <c r="Z23" s="13">
        <f t="shared" si="20"/>
        <v>11919.0743</v>
      </c>
      <c r="AA23" s="13">
        <f t="shared" si="20"/>
        <v>11984.063799999998</v>
      </c>
      <c r="AB23" s="13">
        <f t="shared" si="20"/>
        <v>13647.795</v>
      </c>
      <c r="AC23" s="13">
        <f t="shared" si="20"/>
        <v>11984.063799999998</v>
      </c>
      <c r="AD23" s="13">
        <f aca="true" t="shared" si="21" ref="AD23:BI23">12997.9*(100+AD24)/100</f>
        <v>11321.1709</v>
      </c>
      <c r="AE23" s="13">
        <f t="shared" si="21"/>
        <v>12789.9336</v>
      </c>
      <c r="AF23" s="13">
        <f t="shared" si="21"/>
        <v>13166.8727</v>
      </c>
      <c r="AG23" s="13">
        <f t="shared" si="21"/>
        <v>12503.9798</v>
      </c>
      <c r="AH23" s="13">
        <f t="shared" si="21"/>
        <v>12075.049100000002</v>
      </c>
      <c r="AI23" s="13">
        <f t="shared" si="21"/>
        <v>12789.9336</v>
      </c>
      <c r="AJ23" s="13">
        <f t="shared" si="21"/>
        <v>12919.9126</v>
      </c>
      <c r="AK23" s="13">
        <f t="shared" si="21"/>
        <v>13426.830699999999</v>
      </c>
      <c r="AL23" s="13">
        <f t="shared" si="21"/>
        <v>13322.8475</v>
      </c>
      <c r="AM23" s="13">
        <f t="shared" si="21"/>
        <v>11737.1037</v>
      </c>
      <c r="AN23" s="13">
        <f t="shared" si="21"/>
        <v>11672.1142</v>
      </c>
      <c r="AO23" s="13">
        <f t="shared" si="21"/>
        <v>12192.030200000001</v>
      </c>
      <c r="AP23" s="13">
        <f t="shared" si="21"/>
        <v>11503.1415</v>
      </c>
      <c r="AQ23" s="13">
        <f t="shared" si="21"/>
        <v>13218.8643</v>
      </c>
      <c r="AR23" s="13">
        <f t="shared" si="21"/>
        <v>11815.091100000001</v>
      </c>
      <c r="AS23" s="13">
        <f t="shared" si="21"/>
        <v>14505.6564</v>
      </c>
      <c r="AT23" s="13">
        <f t="shared" si="21"/>
        <v>14206.7047</v>
      </c>
      <c r="AU23" s="13">
        <f t="shared" si="21"/>
        <v>11256.1814</v>
      </c>
      <c r="AV23" s="13">
        <f t="shared" si="21"/>
        <v>13595.803399999999</v>
      </c>
      <c r="AW23" s="13">
        <f t="shared" si="21"/>
        <v>13491.8202</v>
      </c>
      <c r="AX23" s="13">
        <f t="shared" si="21"/>
        <v>13257.858</v>
      </c>
      <c r="AY23" s="13">
        <f t="shared" si="21"/>
        <v>10697.2717</v>
      </c>
      <c r="AZ23" s="13">
        <f t="shared" si="21"/>
        <v>12724.9441</v>
      </c>
      <c r="BA23" s="13">
        <f t="shared" si="21"/>
        <v>9800.4166</v>
      </c>
      <c r="BB23" s="13">
        <f t="shared" si="21"/>
        <v>12166.034399999999</v>
      </c>
      <c r="BC23" s="13">
        <f t="shared" si="21"/>
        <v>11334.168800000001</v>
      </c>
      <c r="BD23" s="13">
        <f t="shared" si="21"/>
        <v>11893.078499999998</v>
      </c>
      <c r="BE23" s="13">
        <f t="shared" si="21"/>
        <v>13075.8874</v>
      </c>
      <c r="BF23" s="13">
        <f t="shared" si="21"/>
        <v>12776.935699999998</v>
      </c>
      <c r="BG23" s="13">
        <f t="shared" si="21"/>
        <v>11685.1121</v>
      </c>
      <c r="BH23" s="13">
        <f t="shared" si="21"/>
        <v>13205.866399999999</v>
      </c>
      <c r="BI23" s="13">
        <f t="shared" si="21"/>
        <v>11802.093199999998</v>
      </c>
      <c r="BJ23" s="13">
        <f aca="true" t="shared" si="22" ref="BJ23:CO23">12997.9*(100+BJ24)/100</f>
        <v>13088.8853</v>
      </c>
      <c r="BK23" s="13">
        <f t="shared" si="22"/>
        <v>12919.9126</v>
      </c>
      <c r="BL23" s="13">
        <f t="shared" si="22"/>
        <v>10580.2906</v>
      </c>
      <c r="BM23" s="13">
        <f t="shared" si="22"/>
        <v>9891.401899999999</v>
      </c>
      <c r="BN23" s="13">
        <f t="shared" si="22"/>
        <v>9930.3956</v>
      </c>
      <c r="BO23" s="13">
        <f t="shared" si="22"/>
        <v>13166.8727</v>
      </c>
      <c r="BP23" s="13">
        <f t="shared" si="22"/>
        <v>11100.206600000001</v>
      </c>
      <c r="BQ23" s="13">
        <f t="shared" si="22"/>
        <v>13153.8748</v>
      </c>
      <c r="BR23" s="13">
        <f t="shared" si="22"/>
        <v>11581.1289</v>
      </c>
      <c r="BS23" s="13">
        <f t="shared" si="22"/>
        <v>13296.8517</v>
      </c>
      <c r="BT23" s="13">
        <f t="shared" si="22"/>
        <v>11464.1478</v>
      </c>
      <c r="BU23" s="13">
        <f t="shared" si="22"/>
        <v>11646.1184</v>
      </c>
      <c r="BV23" s="13">
        <f t="shared" si="22"/>
        <v>12166.034399999999</v>
      </c>
      <c r="BW23" s="13">
        <f t="shared" si="22"/>
        <v>11022.2192</v>
      </c>
      <c r="BX23" s="13">
        <f t="shared" si="22"/>
        <v>12633.958799999999</v>
      </c>
      <c r="BY23" s="13">
        <f t="shared" si="22"/>
        <v>11893.078499999998</v>
      </c>
      <c r="BZ23" s="13">
        <f t="shared" si="22"/>
        <v>9930.3956</v>
      </c>
      <c r="CA23" s="13">
        <f t="shared" si="22"/>
        <v>11945.0701</v>
      </c>
      <c r="CB23" s="13">
        <f t="shared" si="22"/>
        <v>12659.9546</v>
      </c>
      <c r="CC23" s="13">
        <f t="shared" si="22"/>
        <v>11958.068000000001</v>
      </c>
      <c r="CD23" s="13">
        <f t="shared" si="22"/>
        <v>10658.278</v>
      </c>
      <c r="CE23" s="13">
        <f t="shared" si="22"/>
        <v>11880.080600000001</v>
      </c>
      <c r="CF23" s="13">
        <f t="shared" si="22"/>
        <v>10996.223399999999</v>
      </c>
      <c r="CG23" s="13">
        <f t="shared" si="22"/>
        <v>13439.8286</v>
      </c>
      <c r="CH23" s="13">
        <f t="shared" si="22"/>
        <v>10320.3326</v>
      </c>
      <c r="CI23" s="13">
        <f t="shared" si="22"/>
        <v>11035.2171</v>
      </c>
      <c r="CJ23" s="13">
        <f t="shared" si="22"/>
        <v>10125.3641</v>
      </c>
      <c r="CK23" s="13">
        <f t="shared" si="22"/>
        <v>12361.002899999998</v>
      </c>
      <c r="CL23" s="13">
        <f t="shared" si="22"/>
        <v>12270.0176</v>
      </c>
      <c r="CM23" s="13">
        <f t="shared" si="22"/>
        <v>10983.2255</v>
      </c>
      <c r="CN23" s="13">
        <f t="shared" si="22"/>
        <v>12101.0449</v>
      </c>
      <c r="CO23" s="13">
        <f t="shared" si="22"/>
        <v>10502.303199999998</v>
      </c>
      <c r="CP23" s="13">
        <f aca="true" t="shared" si="23" ref="CP23:DF23">12997.9*(100+CP24)/100</f>
        <v>10671.275899999999</v>
      </c>
      <c r="CQ23" s="13">
        <f t="shared" si="23"/>
        <v>12646.956699999999</v>
      </c>
      <c r="CR23" s="13">
        <f t="shared" si="23"/>
        <v>9748.425</v>
      </c>
      <c r="CS23" s="13">
        <f t="shared" si="23"/>
        <v>10398.32</v>
      </c>
      <c r="CT23" s="13">
        <f t="shared" si="23"/>
        <v>8643.6035</v>
      </c>
      <c r="CU23" s="13">
        <f t="shared" si="23"/>
        <v>9852.4082</v>
      </c>
      <c r="CV23" s="13">
        <f t="shared" si="23"/>
        <v>12386.998699999998</v>
      </c>
      <c r="CW23" s="13">
        <f t="shared" si="23"/>
        <v>9644.4418</v>
      </c>
      <c r="CX23" s="13">
        <f t="shared" si="23"/>
        <v>11438.152</v>
      </c>
      <c r="CY23" s="13">
        <f t="shared" si="23"/>
        <v>10853.2465</v>
      </c>
      <c r="CZ23" s="13">
        <f t="shared" si="23"/>
        <v>10983.2255</v>
      </c>
      <c r="DA23" s="13">
        <f t="shared" si="23"/>
        <v>12477.983999999999</v>
      </c>
      <c r="DB23" s="13">
        <f t="shared" si="23"/>
        <v>9111.5279</v>
      </c>
      <c r="DC23" s="13">
        <f t="shared" si="23"/>
        <v>7681.7589</v>
      </c>
      <c r="DD23" s="13">
        <f t="shared" si="23"/>
        <v>10151.3599</v>
      </c>
      <c r="DE23" s="13">
        <f t="shared" si="23"/>
        <v>8760.5846</v>
      </c>
      <c r="DF23" s="13">
        <f t="shared" si="23"/>
        <v>5576.099099999999</v>
      </c>
    </row>
    <row r="24" spans="1:110" ht="18.75" customHeight="1">
      <c r="A24" s="35"/>
      <c r="B24" s="35"/>
      <c r="C24" s="11" t="s">
        <v>2451</v>
      </c>
      <c r="D24" s="13">
        <v>9.4</v>
      </c>
      <c r="E24" s="13">
        <v>12.5</v>
      </c>
      <c r="F24" s="13">
        <v>0</v>
      </c>
      <c r="G24" s="13">
        <v>-2.6</v>
      </c>
      <c r="H24" s="13">
        <v>-11.2</v>
      </c>
      <c r="I24" s="13">
        <v>3.7</v>
      </c>
      <c r="J24" s="13">
        <v>9.5</v>
      </c>
      <c r="K24" s="13">
        <v>-0.9</v>
      </c>
      <c r="L24" s="13">
        <v>6.4</v>
      </c>
      <c r="M24" s="13">
        <v>-5.9</v>
      </c>
      <c r="N24" s="13">
        <v>-5.8</v>
      </c>
      <c r="O24" s="13">
        <v>-0.4</v>
      </c>
      <c r="P24" s="13">
        <v>3.9</v>
      </c>
      <c r="Q24" s="13">
        <v>-1.9</v>
      </c>
      <c r="R24" s="13">
        <v>-8.8</v>
      </c>
      <c r="S24" s="13">
        <v>-13.9</v>
      </c>
      <c r="T24" s="13">
        <v>-5.9</v>
      </c>
      <c r="U24" s="13">
        <v>-7.1</v>
      </c>
      <c r="V24" s="13">
        <v>-15.5</v>
      </c>
      <c r="W24" s="13">
        <v>2.8</v>
      </c>
      <c r="X24" s="13">
        <v>4.8</v>
      </c>
      <c r="Y24" s="13">
        <v>-3.5</v>
      </c>
      <c r="Z24" s="13">
        <v>-8.3</v>
      </c>
      <c r="AA24" s="13">
        <v>-7.8</v>
      </c>
      <c r="AB24" s="13">
        <v>5</v>
      </c>
      <c r="AC24" s="13">
        <v>-7.8</v>
      </c>
      <c r="AD24" s="13">
        <v>-12.9</v>
      </c>
      <c r="AE24" s="13">
        <v>-1.6</v>
      </c>
      <c r="AF24" s="13">
        <v>1.3</v>
      </c>
      <c r="AG24" s="13">
        <v>-3.8</v>
      </c>
      <c r="AH24" s="13">
        <v>-7.1</v>
      </c>
      <c r="AI24" s="13">
        <v>-1.6</v>
      </c>
      <c r="AJ24" s="13">
        <v>-0.6</v>
      </c>
      <c r="AK24" s="13">
        <v>3.3</v>
      </c>
      <c r="AL24" s="13">
        <v>2.5</v>
      </c>
      <c r="AM24" s="13">
        <v>-9.7</v>
      </c>
      <c r="AN24" s="13">
        <v>-10.2</v>
      </c>
      <c r="AO24" s="13">
        <v>-6.2</v>
      </c>
      <c r="AP24" s="13">
        <v>-11.5</v>
      </c>
      <c r="AQ24" s="13">
        <v>1.7</v>
      </c>
      <c r="AR24" s="13">
        <v>-9.1</v>
      </c>
      <c r="AS24" s="13">
        <v>11.6</v>
      </c>
      <c r="AT24" s="13">
        <v>9.3</v>
      </c>
      <c r="AU24" s="13">
        <v>-13.4</v>
      </c>
      <c r="AV24" s="13">
        <v>4.6</v>
      </c>
      <c r="AW24" s="13">
        <v>3.8</v>
      </c>
      <c r="AX24" s="13">
        <v>2</v>
      </c>
      <c r="AY24" s="13">
        <v>-17.7</v>
      </c>
      <c r="AZ24" s="13">
        <v>-2.1</v>
      </c>
      <c r="BA24" s="13">
        <v>-24.6</v>
      </c>
      <c r="BB24" s="13">
        <v>-6.4</v>
      </c>
      <c r="BC24" s="13">
        <v>-12.8</v>
      </c>
      <c r="BD24" s="13">
        <v>-8.5</v>
      </c>
      <c r="BE24" s="13">
        <v>0.6</v>
      </c>
      <c r="BF24" s="13">
        <v>-1.7</v>
      </c>
      <c r="BG24" s="13">
        <v>-10.1</v>
      </c>
      <c r="BH24" s="13">
        <v>1.6</v>
      </c>
      <c r="BI24" s="13">
        <v>-9.2</v>
      </c>
      <c r="BJ24" s="13">
        <v>0.7</v>
      </c>
      <c r="BK24" s="13">
        <v>-0.6</v>
      </c>
      <c r="BL24" s="13">
        <v>-18.6</v>
      </c>
      <c r="BM24" s="13">
        <v>-23.9</v>
      </c>
      <c r="BN24" s="13">
        <v>-23.6</v>
      </c>
      <c r="BO24" s="13">
        <v>1.3</v>
      </c>
      <c r="BP24" s="13">
        <v>-14.6</v>
      </c>
      <c r="BQ24" s="13">
        <v>1.2</v>
      </c>
      <c r="BR24" s="13">
        <v>-10.9</v>
      </c>
      <c r="BS24" s="13">
        <v>2.3</v>
      </c>
      <c r="BT24" s="13">
        <v>-11.8</v>
      </c>
      <c r="BU24" s="13">
        <v>-10.4</v>
      </c>
      <c r="BV24" s="13">
        <v>-6.4</v>
      </c>
      <c r="BW24" s="13">
        <v>-15.2</v>
      </c>
      <c r="BX24" s="13">
        <v>-2.8</v>
      </c>
      <c r="BY24" s="13">
        <v>-8.5</v>
      </c>
      <c r="BZ24" s="13">
        <v>-23.6</v>
      </c>
      <c r="CA24" s="13">
        <v>-8.1</v>
      </c>
      <c r="CB24" s="13">
        <v>-2.6</v>
      </c>
      <c r="CC24" s="13">
        <v>-8</v>
      </c>
      <c r="CD24" s="13">
        <v>-18</v>
      </c>
      <c r="CE24" s="13">
        <v>-8.6</v>
      </c>
      <c r="CF24" s="13">
        <v>-15.4</v>
      </c>
      <c r="CG24" s="13">
        <v>3.4</v>
      </c>
      <c r="CH24" s="13">
        <v>-20.6</v>
      </c>
      <c r="CI24" s="13">
        <v>-15.1</v>
      </c>
      <c r="CJ24" s="13">
        <v>-22.1</v>
      </c>
      <c r="CK24" s="13">
        <v>-4.9</v>
      </c>
      <c r="CL24" s="13">
        <v>-5.6</v>
      </c>
      <c r="CM24" s="13">
        <v>-15.5</v>
      </c>
      <c r="CN24" s="13">
        <v>-6.9</v>
      </c>
      <c r="CO24" s="13">
        <v>-19.2</v>
      </c>
      <c r="CP24" s="13">
        <v>-17.9</v>
      </c>
      <c r="CQ24" s="13">
        <v>-2.7</v>
      </c>
      <c r="CR24" s="13">
        <v>-25</v>
      </c>
      <c r="CS24" s="13">
        <v>-20</v>
      </c>
      <c r="CT24" s="13">
        <v>-33.5</v>
      </c>
      <c r="CU24" s="13">
        <v>-24.2</v>
      </c>
      <c r="CV24" s="13">
        <v>-4.7</v>
      </c>
      <c r="CW24" s="13">
        <v>-25.8</v>
      </c>
      <c r="CX24" s="13">
        <v>-12</v>
      </c>
      <c r="CY24" s="13">
        <v>-16.5</v>
      </c>
      <c r="CZ24" s="13">
        <v>-15.5</v>
      </c>
      <c r="DA24" s="13">
        <v>-4</v>
      </c>
      <c r="DB24" s="13">
        <v>-29.9</v>
      </c>
      <c r="DC24" s="13">
        <v>-40.9</v>
      </c>
      <c r="DD24" s="13">
        <v>-21.9</v>
      </c>
      <c r="DE24" s="13">
        <v>-32.6</v>
      </c>
      <c r="DF24" s="13">
        <v>-57.1</v>
      </c>
    </row>
    <row r="25" spans="1:110" ht="18.75" customHeight="1">
      <c r="A25" s="35"/>
      <c r="B25" s="35"/>
      <c r="C25" s="11" t="s">
        <v>3366</v>
      </c>
      <c r="D25" s="11">
        <v>9</v>
      </c>
      <c r="E25" s="11">
        <v>6</v>
      </c>
      <c r="F25" s="11">
        <v>32</v>
      </c>
      <c r="G25" s="11">
        <v>42</v>
      </c>
      <c r="H25" s="11">
        <v>77</v>
      </c>
      <c r="I25" s="11">
        <v>18</v>
      </c>
      <c r="J25" s="11">
        <v>8</v>
      </c>
      <c r="K25" s="11">
        <v>36</v>
      </c>
      <c r="L25" s="11">
        <v>11</v>
      </c>
      <c r="M25" s="11">
        <v>53</v>
      </c>
      <c r="N25" s="11">
        <v>52</v>
      </c>
      <c r="O25" s="11">
        <v>33</v>
      </c>
      <c r="P25" s="11">
        <v>16</v>
      </c>
      <c r="Q25" s="11">
        <v>40</v>
      </c>
      <c r="R25" s="11">
        <v>69</v>
      </c>
      <c r="S25" s="11">
        <v>84</v>
      </c>
      <c r="T25" s="11">
        <v>53</v>
      </c>
      <c r="U25" s="11">
        <v>59</v>
      </c>
      <c r="V25" s="11">
        <v>89</v>
      </c>
      <c r="W25" s="11">
        <v>21</v>
      </c>
      <c r="X25" s="11">
        <v>14</v>
      </c>
      <c r="Y25" s="11">
        <v>46</v>
      </c>
      <c r="Z25" s="11">
        <v>65</v>
      </c>
      <c r="AA25" s="11">
        <v>61</v>
      </c>
      <c r="AB25" s="11">
        <v>13</v>
      </c>
      <c r="AC25" s="11">
        <v>61</v>
      </c>
      <c r="AD25" s="11">
        <v>82</v>
      </c>
      <c r="AE25" s="11">
        <v>37</v>
      </c>
      <c r="AF25" s="11">
        <v>27</v>
      </c>
      <c r="AG25" s="11">
        <v>47</v>
      </c>
      <c r="AH25" s="11">
        <v>59</v>
      </c>
      <c r="AI25" s="11">
        <v>37</v>
      </c>
      <c r="AJ25" s="11">
        <v>34</v>
      </c>
      <c r="AK25" s="11">
        <v>20</v>
      </c>
      <c r="AL25" s="11">
        <v>22</v>
      </c>
      <c r="AM25" s="11">
        <v>72</v>
      </c>
      <c r="AN25" s="11">
        <v>74</v>
      </c>
      <c r="AO25" s="11">
        <v>55</v>
      </c>
      <c r="AP25" s="11">
        <v>78</v>
      </c>
      <c r="AQ25" s="11">
        <v>25</v>
      </c>
      <c r="AR25" s="11">
        <v>70</v>
      </c>
      <c r="AS25" s="11">
        <v>7</v>
      </c>
      <c r="AT25" s="11">
        <v>10</v>
      </c>
      <c r="AU25" s="11">
        <v>83</v>
      </c>
      <c r="AV25" s="11">
        <v>15</v>
      </c>
      <c r="AW25" s="11">
        <v>17</v>
      </c>
      <c r="AX25" s="11">
        <v>24</v>
      </c>
      <c r="AY25" s="11">
        <v>93</v>
      </c>
      <c r="AZ25" s="11">
        <v>41</v>
      </c>
      <c r="BA25" s="11">
        <v>106</v>
      </c>
      <c r="BB25" s="11">
        <v>56</v>
      </c>
      <c r="BC25" s="11">
        <v>81</v>
      </c>
      <c r="BD25" s="11">
        <v>66</v>
      </c>
      <c r="BE25" s="11">
        <v>31</v>
      </c>
      <c r="BF25" s="11">
        <v>39</v>
      </c>
      <c r="BG25" s="11">
        <v>73</v>
      </c>
      <c r="BH25" s="11">
        <v>26</v>
      </c>
      <c r="BI25" s="11">
        <v>71</v>
      </c>
      <c r="BJ25" s="11">
        <v>30</v>
      </c>
      <c r="BK25" s="11">
        <v>34</v>
      </c>
      <c r="BL25" s="11">
        <v>96</v>
      </c>
      <c r="BM25" s="11">
        <v>104</v>
      </c>
      <c r="BN25" s="11">
        <v>102</v>
      </c>
      <c r="BO25" s="11">
        <v>27</v>
      </c>
      <c r="BP25" s="11">
        <v>85</v>
      </c>
      <c r="BQ25" s="11">
        <v>29</v>
      </c>
      <c r="BR25" s="11">
        <v>76</v>
      </c>
      <c r="BS25" s="11">
        <v>23</v>
      </c>
      <c r="BT25" s="11">
        <v>79</v>
      </c>
      <c r="BU25" s="11">
        <v>75</v>
      </c>
      <c r="BV25" s="11">
        <v>56</v>
      </c>
      <c r="BW25" s="11">
        <v>87</v>
      </c>
      <c r="BX25" s="11">
        <v>45</v>
      </c>
      <c r="BY25" s="11">
        <v>66</v>
      </c>
      <c r="BZ25" s="11">
        <v>102</v>
      </c>
      <c r="CA25" s="11">
        <v>64</v>
      </c>
      <c r="CB25" s="11">
        <v>42</v>
      </c>
      <c r="CC25" s="11">
        <v>63</v>
      </c>
      <c r="CD25" s="11">
        <v>95</v>
      </c>
      <c r="CE25" s="11">
        <v>68</v>
      </c>
      <c r="CF25" s="11">
        <v>88</v>
      </c>
      <c r="CG25" s="11">
        <v>19</v>
      </c>
      <c r="CH25" s="11">
        <v>99</v>
      </c>
      <c r="CI25" s="11">
        <v>86</v>
      </c>
      <c r="CJ25" s="11">
        <v>101</v>
      </c>
      <c r="CK25" s="11">
        <v>50</v>
      </c>
      <c r="CL25" s="11">
        <v>51</v>
      </c>
      <c r="CM25" s="11">
        <v>89</v>
      </c>
      <c r="CN25" s="11">
        <v>58</v>
      </c>
      <c r="CO25" s="11">
        <v>97</v>
      </c>
      <c r="CP25" s="11">
        <v>94</v>
      </c>
      <c r="CQ25" s="11">
        <v>44</v>
      </c>
      <c r="CR25" s="11">
        <v>107</v>
      </c>
      <c r="CS25" s="11">
        <v>98</v>
      </c>
      <c r="CT25" s="11">
        <v>111</v>
      </c>
      <c r="CU25" s="11">
        <v>105</v>
      </c>
      <c r="CV25" s="11">
        <v>49</v>
      </c>
      <c r="CW25" s="11">
        <v>108</v>
      </c>
      <c r="CX25" s="11">
        <v>80</v>
      </c>
      <c r="CY25" s="11">
        <v>92</v>
      </c>
      <c r="CZ25" s="11">
        <v>89</v>
      </c>
      <c r="DA25" s="11">
        <v>48</v>
      </c>
      <c r="DB25" s="11">
        <v>109</v>
      </c>
      <c r="DC25" s="11">
        <v>112</v>
      </c>
      <c r="DD25" s="11">
        <v>100</v>
      </c>
      <c r="DE25" s="11">
        <v>110</v>
      </c>
      <c r="DF25" s="11">
        <v>113</v>
      </c>
    </row>
    <row r="26" spans="1:110" ht="18.75" customHeight="1">
      <c r="A26" s="35"/>
      <c r="B26" s="35" t="s">
        <v>912</v>
      </c>
      <c r="C26" s="11" t="s">
        <v>3367</v>
      </c>
      <c r="D26" s="13">
        <f aca="true" t="shared" si="24" ref="D26:AC26">13193.5*(100+D27)/100</f>
        <v>13892.755500000001</v>
      </c>
      <c r="E26" s="13">
        <f t="shared" si="24"/>
        <v>11161.701</v>
      </c>
      <c r="F26" s="13">
        <f t="shared" si="24"/>
        <v>13193.5</v>
      </c>
      <c r="G26" s="13">
        <f t="shared" si="24"/>
        <v>15264.8795</v>
      </c>
      <c r="H26" s="13">
        <f t="shared" si="24"/>
        <v>15251.685999999998</v>
      </c>
      <c r="I26" s="13">
        <f t="shared" si="24"/>
        <v>13312.241500000002</v>
      </c>
      <c r="J26" s="13">
        <f t="shared" si="24"/>
        <v>13615.692</v>
      </c>
      <c r="K26" s="13">
        <f t="shared" si="24"/>
        <v>12032.472</v>
      </c>
      <c r="L26" s="13">
        <f t="shared" si="24"/>
        <v>11834.5695</v>
      </c>
      <c r="M26" s="13">
        <f t="shared" si="24"/>
        <v>13285.8545</v>
      </c>
      <c r="N26" s="13">
        <f t="shared" si="24"/>
        <v>15040.59</v>
      </c>
      <c r="O26" s="13">
        <f t="shared" si="24"/>
        <v>14618.398000000001</v>
      </c>
      <c r="P26" s="13">
        <f t="shared" si="24"/>
        <v>12771.308</v>
      </c>
      <c r="Q26" s="13">
        <f t="shared" si="24"/>
        <v>11953.310999999998</v>
      </c>
      <c r="R26" s="13">
        <f t="shared" si="24"/>
        <v>11531.119</v>
      </c>
      <c r="S26" s="13">
        <f t="shared" si="24"/>
        <v>13457.37</v>
      </c>
      <c r="T26" s="13">
        <f t="shared" si="24"/>
        <v>12481.051</v>
      </c>
      <c r="U26" s="13">
        <f t="shared" si="24"/>
        <v>14605.2045</v>
      </c>
      <c r="V26" s="13">
        <f t="shared" si="24"/>
        <v>12151.213499999998</v>
      </c>
      <c r="W26" s="13">
        <f t="shared" si="24"/>
        <v>10515.2195</v>
      </c>
      <c r="X26" s="13">
        <f t="shared" si="24"/>
        <v>14420.4955</v>
      </c>
      <c r="Y26" s="13">
        <f t="shared" si="24"/>
        <v>12481.051</v>
      </c>
      <c r="Z26" s="13">
        <f t="shared" si="24"/>
        <v>13259.4675</v>
      </c>
      <c r="AA26" s="13">
        <f t="shared" si="24"/>
        <v>15238.4925</v>
      </c>
      <c r="AB26" s="13">
        <f t="shared" si="24"/>
        <v>12058.859000000002</v>
      </c>
      <c r="AC26" s="13">
        <f t="shared" si="24"/>
        <v>13312.241500000002</v>
      </c>
      <c r="AD26" s="13">
        <f aca="true" t="shared" si="25" ref="AD26:BI26">13193.5*(100+AD27)/100</f>
        <v>13259.4675</v>
      </c>
      <c r="AE26" s="13">
        <f t="shared" si="25"/>
        <v>14803.107</v>
      </c>
      <c r="AF26" s="13">
        <f t="shared" si="25"/>
        <v>13998.303499999998</v>
      </c>
      <c r="AG26" s="13">
        <f t="shared" si="25"/>
        <v>13259.4675</v>
      </c>
      <c r="AH26" s="13">
        <f t="shared" si="25"/>
        <v>12599.7925</v>
      </c>
      <c r="AI26" s="13">
        <f t="shared" si="25"/>
        <v>10633.961</v>
      </c>
      <c r="AJ26" s="13">
        <f t="shared" si="25"/>
        <v>10673.541500000001</v>
      </c>
      <c r="AK26" s="13">
        <f t="shared" si="25"/>
        <v>10713.122</v>
      </c>
      <c r="AL26" s="13">
        <f t="shared" si="25"/>
        <v>13193.5</v>
      </c>
      <c r="AM26" s="13">
        <f t="shared" si="25"/>
        <v>14618.398000000001</v>
      </c>
      <c r="AN26" s="13">
        <f t="shared" si="25"/>
        <v>12573.4055</v>
      </c>
      <c r="AO26" s="13">
        <f t="shared" si="25"/>
        <v>14407.302</v>
      </c>
      <c r="AP26" s="13">
        <f t="shared" si="25"/>
        <v>12810.8885</v>
      </c>
      <c r="AQ26" s="13">
        <f t="shared" si="25"/>
        <v>10739.509000000002</v>
      </c>
      <c r="AR26" s="13">
        <f t="shared" si="25"/>
        <v>13985.11</v>
      </c>
      <c r="AS26" s="13">
        <f t="shared" si="25"/>
        <v>13839.981500000002</v>
      </c>
      <c r="AT26" s="13">
        <f t="shared" si="25"/>
        <v>13536.530999999999</v>
      </c>
      <c r="AU26" s="13">
        <f t="shared" si="25"/>
        <v>11702.6345</v>
      </c>
      <c r="AV26" s="13">
        <f t="shared" si="25"/>
        <v>12547.018499999998</v>
      </c>
      <c r="AW26" s="13">
        <f t="shared" si="25"/>
        <v>12283.1485</v>
      </c>
      <c r="AX26" s="13">
        <f t="shared" si="25"/>
        <v>12837.2755</v>
      </c>
      <c r="AY26" s="13">
        <f t="shared" si="25"/>
        <v>14077.4645</v>
      </c>
      <c r="AZ26" s="13">
        <f t="shared" si="25"/>
        <v>14473.2695</v>
      </c>
      <c r="BA26" s="13">
        <f t="shared" si="25"/>
        <v>13338.628499999999</v>
      </c>
      <c r="BB26" s="13">
        <f t="shared" si="25"/>
        <v>15291.266500000002</v>
      </c>
      <c r="BC26" s="13">
        <f t="shared" si="25"/>
        <v>12230.3745</v>
      </c>
      <c r="BD26" s="13">
        <f t="shared" si="25"/>
        <v>11610.28</v>
      </c>
      <c r="BE26" s="13">
        <f t="shared" si="25"/>
        <v>11346.41</v>
      </c>
      <c r="BF26" s="13">
        <f t="shared" si="25"/>
        <v>14869.074499999999</v>
      </c>
      <c r="BG26" s="13">
        <f t="shared" si="25"/>
        <v>11042.959499999999</v>
      </c>
      <c r="BH26" s="13">
        <f t="shared" si="25"/>
        <v>12533.825</v>
      </c>
      <c r="BI26" s="13">
        <f t="shared" si="25"/>
        <v>11359.6035</v>
      </c>
      <c r="BJ26" s="13">
        <f aca="true" t="shared" si="26" ref="BJ26:CO26">13193.5*(100+BJ27)/100</f>
        <v>10515.2195</v>
      </c>
      <c r="BK26" s="13">
        <f t="shared" si="26"/>
        <v>9895.125</v>
      </c>
      <c r="BL26" s="21">
        <f t="shared" si="26"/>
        <v>15832.2</v>
      </c>
      <c r="BM26" s="13">
        <f t="shared" si="26"/>
        <v>12731.7275</v>
      </c>
      <c r="BN26" s="13">
        <f t="shared" si="26"/>
        <v>10502.025999999998</v>
      </c>
      <c r="BO26" s="13">
        <f t="shared" si="26"/>
        <v>10976.992</v>
      </c>
      <c r="BP26" s="13">
        <f t="shared" si="26"/>
        <v>10224.9625</v>
      </c>
      <c r="BQ26" s="13">
        <f t="shared" si="26"/>
        <v>13285.8545</v>
      </c>
      <c r="BR26" s="13">
        <f t="shared" si="26"/>
        <v>13668.465999999999</v>
      </c>
      <c r="BS26" s="13">
        <f t="shared" si="26"/>
        <v>11979.698</v>
      </c>
      <c r="BT26" s="13">
        <f t="shared" si="26"/>
        <v>10686.735</v>
      </c>
      <c r="BU26" s="13">
        <f t="shared" si="26"/>
        <v>10554.8</v>
      </c>
      <c r="BV26" s="13">
        <f t="shared" si="26"/>
        <v>9670.8355</v>
      </c>
      <c r="BW26" s="13">
        <f t="shared" si="26"/>
        <v>10449.252</v>
      </c>
      <c r="BX26" s="13">
        <f t="shared" si="26"/>
        <v>13193.5</v>
      </c>
      <c r="BY26" s="13">
        <f t="shared" si="26"/>
        <v>10356.8975</v>
      </c>
      <c r="BZ26" s="13">
        <f t="shared" si="26"/>
        <v>9657.642</v>
      </c>
      <c r="CA26" s="13">
        <f t="shared" si="26"/>
        <v>10805.4765</v>
      </c>
      <c r="CB26" s="13">
        <f t="shared" si="26"/>
        <v>13127.5325</v>
      </c>
      <c r="CC26" s="13">
        <f t="shared" si="26"/>
        <v>12085.246</v>
      </c>
      <c r="CD26" s="13">
        <f t="shared" si="26"/>
        <v>12203.9875</v>
      </c>
      <c r="CE26" s="13">
        <f t="shared" si="26"/>
        <v>11583.893</v>
      </c>
      <c r="CF26" s="13">
        <f t="shared" si="26"/>
        <v>12296.341999999999</v>
      </c>
      <c r="CG26" s="13">
        <f t="shared" si="26"/>
        <v>10963.798499999999</v>
      </c>
      <c r="CH26" s="13">
        <f t="shared" si="26"/>
        <v>11834.5695</v>
      </c>
      <c r="CI26" s="13">
        <f t="shared" si="26"/>
        <v>11557.506</v>
      </c>
      <c r="CJ26" s="13">
        <f t="shared" si="26"/>
        <v>13101.1455</v>
      </c>
      <c r="CK26" s="13">
        <f t="shared" si="26"/>
        <v>12164.407</v>
      </c>
      <c r="CL26" s="13">
        <f t="shared" si="26"/>
        <v>9129.902</v>
      </c>
      <c r="CM26" s="13">
        <f t="shared" si="26"/>
        <v>13681.6595</v>
      </c>
      <c r="CN26" s="13">
        <f t="shared" si="26"/>
        <v>9934.7055</v>
      </c>
      <c r="CO26" s="13">
        <f t="shared" si="26"/>
        <v>13061.565</v>
      </c>
      <c r="CP26" s="13">
        <f aca="true" t="shared" si="27" ref="CP26:DF26">13193.5*(100+CP27)/100</f>
        <v>11280.4425</v>
      </c>
      <c r="CQ26" s="13">
        <f t="shared" si="27"/>
        <v>11570.699499999999</v>
      </c>
      <c r="CR26" s="13">
        <f t="shared" si="27"/>
        <v>10198.575499999999</v>
      </c>
      <c r="CS26" s="13">
        <f t="shared" si="27"/>
        <v>10686.735</v>
      </c>
      <c r="CT26" s="13">
        <f t="shared" si="27"/>
        <v>12692.146999999999</v>
      </c>
      <c r="CU26" s="13">
        <f t="shared" si="27"/>
        <v>10224.9625</v>
      </c>
      <c r="CV26" s="13">
        <f t="shared" si="27"/>
        <v>11557.506</v>
      </c>
      <c r="CW26" s="13">
        <f t="shared" si="27"/>
        <v>11082.54</v>
      </c>
      <c r="CX26" s="13">
        <f t="shared" si="27"/>
        <v>9736.803</v>
      </c>
      <c r="CY26" s="13">
        <f t="shared" si="27"/>
        <v>11135.314000000002</v>
      </c>
      <c r="CZ26" s="13">
        <f t="shared" si="27"/>
        <v>9340.998</v>
      </c>
      <c r="DA26" s="13">
        <f t="shared" si="27"/>
        <v>12375.503</v>
      </c>
      <c r="DB26" s="13">
        <f t="shared" si="27"/>
        <v>10132.608</v>
      </c>
      <c r="DC26" s="13">
        <f t="shared" si="27"/>
        <v>10805.4765</v>
      </c>
      <c r="DD26" s="13">
        <f t="shared" si="27"/>
        <v>9143.0955</v>
      </c>
      <c r="DE26" s="13">
        <f t="shared" si="27"/>
        <v>9829.1575</v>
      </c>
      <c r="DF26" s="13">
        <f t="shared" si="27"/>
        <v>7678.617000000001</v>
      </c>
    </row>
    <row r="27" spans="1:110" ht="18.75" customHeight="1">
      <c r="A27" s="35"/>
      <c r="B27" s="35"/>
      <c r="C27" s="11" t="s">
        <v>2451</v>
      </c>
      <c r="D27" s="13">
        <v>5.3</v>
      </c>
      <c r="E27" s="13">
        <v>-15.4</v>
      </c>
      <c r="F27" s="13">
        <v>0</v>
      </c>
      <c r="G27" s="13">
        <v>15.7</v>
      </c>
      <c r="H27" s="13">
        <v>15.6</v>
      </c>
      <c r="I27" s="13">
        <v>0.9</v>
      </c>
      <c r="J27" s="13">
        <v>3.2</v>
      </c>
      <c r="K27" s="13">
        <v>-8.8</v>
      </c>
      <c r="L27" s="13">
        <v>-10.3</v>
      </c>
      <c r="M27" s="13">
        <v>0.7</v>
      </c>
      <c r="N27" s="13">
        <v>14</v>
      </c>
      <c r="O27" s="13">
        <v>10.8</v>
      </c>
      <c r="P27" s="13">
        <v>-3.2</v>
      </c>
      <c r="Q27" s="13">
        <v>-9.4</v>
      </c>
      <c r="R27" s="13">
        <v>-12.6</v>
      </c>
      <c r="S27" s="13">
        <v>2</v>
      </c>
      <c r="T27" s="13">
        <v>-5.4</v>
      </c>
      <c r="U27" s="13">
        <v>10.7</v>
      </c>
      <c r="V27" s="13">
        <v>-7.9</v>
      </c>
      <c r="W27" s="13">
        <v>-20.3</v>
      </c>
      <c r="X27" s="13">
        <v>9.3</v>
      </c>
      <c r="Y27" s="13">
        <v>-5.4</v>
      </c>
      <c r="Z27" s="13">
        <v>0.5</v>
      </c>
      <c r="AA27" s="13">
        <v>15.5</v>
      </c>
      <c r="AB27" s="13">
        <v>-8.6</v>
      </c>
      <c r="AC27" s="13">
        <v>0.9</v>
      </c>
      <c r="AD27" s="13">
        <v>0.5</v>
      </c>
      <c r="AE27" s="13">
        <v>12.2</v>
      </c>
      <c r="AF27" s="13">
        <v>6.1</v>
      </c>
      <c r="AG27" s="13">
        <v>0.5</v>
      </c>
      <c r="AH27" s="13">
        <v>-4.5</v>
      </c>
      <c r="AI27" s="13">
        <v>-19.4</v>
      </c>
      <c r="AJ27" s="13">
        <v>-19.1</v>
      </c>
      <c r="AK27" s="13">
        <v>-18.8</v>
      </c>
      <c r="AL27" s="13">
        <v>0</v>
      </c>
      <c r="AM27" s="13">
        <v>10.8</v>
      </c>
      <c r="AN27" s="13">
        <v>-4.7</v>
      </c>
      <c r="AO27" s="13">
        <v>9.2</v>
      </c>
      <c r="AP27" s="13">
        <v>-2.9</v>
      </c>
      <c r="AQ27" s="13">
        <v>-18.6</v>
      </c>
      <c r="AR27" s="13">
        <v>6</v>
      </c>
      <c r="AS27" s="13">
        <v>4.9</v>
      </c>
      <c r="AT27" s="13">
        <v>2.6</v>
      </c>
      <c r="AU27" s="13">
        <v>-11.3</v>
      </c>
      <c r="AV27" s="13">
        <v>-4.9</v>
      </c>
      <c r="AW27" s="13">
        <v>-6.9</v>
      </c>
      <c r="AX27" s="13">
        <v>-2.7</v>
      </c>
      <c r="AY27" s="13">
        <v>6.7</v>
      </c>
      <c r="AZ27" s="13">
        <v>9.7</v>
      </c>
      <c r="BA27" s="13">
        <v>1.1</v>
      </c>
      <c r="BB27" s="13">
        <v>15.9</v>
      </c>
      <c r="BC27" s="13">
        <v>-7.3</v>
      </c>
      <c r="BD27" s="13">
        <v>-12</v>
      </c>
      <c r="BE27" s="13">
        <v>-14</v>
      </c>
      <c r="BF27" s="13">
        <v>12.7</v>
      </c>
      <c r="BG27" s="13">
        <v>-16.3</v>
      </c>
      <c r="BH27" s="13">
        <v>-5</v>
      </c>
      <c r="BI27" s="13">
        <v>-13.9</v>
      </c>
      <c r="BJ27" s="13">
        <v>-20.3</v>
      </c>
      <c r="BK27" s="13">
        <v>-25</v>
      </c>
      <c r="BL27" s="21">
        <v>20</v>
      </c>
      <c r="BM27" s="13">
        <v>-3.5</v>
      </c>
      <c r="BN27" s="13">
        <v>-20.4</v>
      </c>
      <c r="BO27" s="13">
        <v>-16.8</v>
      </c>
      <c r="BP27" s="13">
        <v>-22.5</v>
      </c>
      <c r="BQ27" s="13">
        <v>0.7</v>
      </c>
      <c r="BR27" s="13">
        <v>3.6</v>
      </c>
      <c r="BS27" s="13">
        <v>-9.2</v>
      </c>
      <c r="BT27" s="13">
        <v>-19</v>
      </c>
      <c r="BU27" s="13">
        <v>-20</v>
      </c>
      <c r="BV27" s="13">
        <v>-26.7</v>
      </c>
      <c r="BW27" s="13">
        <v>-20.8</v>
      </c>
      <c r="BX27" s="13">
        <v>0</v>
      </c>
      <c r="BY27" s="13">
        <v>-21.5</v>
      </c>
      <c r="BZ27" s="13">
        <v>-26.8</v>
      </c>
      <c r="CA27" s="13">
        <v>-18.1</v>
      </c>
      <c r="CB27" s="13">
        <v>-0.5</v>
      </c>
      <c r="CC27" s="13">
        <v>-8.4</v>
      </c>
      <c r="CD27" s="13">
        <v>-7.5</v>
      </c>
      <c r="CE27" s="13">
        <v>-12.2</v>
      </c>
      <c r="CF27" s="13">
        <v>-6.8</v>
      </c>
      <c r="CG27" s="13">
        <v>-16.9</v>
      </c>
      <c r="CH27" s="13">
        <v>-10.3</v>
      </c>
      <c r="CI27" s="13">
        <v>-12.4</v>
      </c>
      <c r="CJ27" s="13">
        <v>-0.7</v>
      </c>
      <c r="CK27" s="13">
        <v>-7.8</v>
      </c>
      <c r="CL27" s="13">
        <v>-30.8</v>
      </c>
      <c r="CM27" s="13">
        <v>3.7</v>
      </c>
      <c r="CN27" s="13">
        <v>-24.7</v>
      </c>
      <c r="CO27" s="13">
        <v>-1</v>
      </c>
      <c r="CP27" s="13">
        <v>-14.5</v>
      </c>
      <c r="CQ27" s="13">
        <v>-12.3</v>
      </c>
      <c r="CR27" s="13">
        <v>-22.7</v>
      </c>
      <c r="CS27" s="13">
        <v>-19</v>
      </c>
      <c r="CT27" s="13">
        <v>-3.8</v>
      </c>
      <c r="CU27" s="13">
        <v>-22.5</v>
      </c>
      <c r="CV27" s="13">
        <v>-12.4</v>
      </c>
      <c r="CW27" s="13">
        <v>-16</v>
      </c>
      <c r="CX27" s="13">
        <v>-26.2</v>
      </c>
      <c r="CY27" s="13">
        <v>-15.6</v>
      </c>
      <c r="CZ27" s="13">
        <v>-29.2</v>
      </c>
      <c r="DA27" s="13">
        <v>-6.2</v>
      </c>
      <c r="DB27" s="13">
        <v>-23.2</v>
      </c>
      <c r="DC27" s="13">
        <v>-18.1</v>
      </c>
      <c r="DD27" s="13">
        <v>-30.7</v>
      </c>
      <c r="DE27" s="13">
        <v>-25.5</v>
      </c>
      <c r="DF27" s="13">
        <v>-41.8</v>
      </c>
    </row>
    <row r="28" spans="1:110" ht="18.75" customHeight="1">
      <c r="A28" s="35"/>
      <c r="B28" s="36"/>
      <c r="C28" s="18" t="s">
        <v>3366</v>
      </c>
      <c r="D28" s="18">
        <v>21</v>
      </c>
      <c r="E28" s="18">
        <v>80</v>
      </c>
      <c r="F28" s="18">
        <v>36</v>
      </c>
      <c r="G28" s="18">
        <v>4</v>
      </c>
      <c r="H28" s="18">
        <v>5</v>
      </c>
      <c r="I28" s="18">
        <v>29</v>
      </c>
      <c r="J28" s="18">
        <v>25</v>
      </c>
      <c r="K28" s="18">
        <v>65</v>
      </c>
      <c r="L28" s="18">
        <v>68</v>
      </c>
      <c r="M28" s="18">
        <v>31</v>
      </c>
      <c r="N28" s="18">
        <v>7</v>
      </c>
      <c r="O28" s="18">
        <v>11</v>
      </c>
      <c r="P28" s="18">
        <v>44</v>
      </c>
      <c r="Q28" s="18">
        <v>67</v>
      </c>
      <c r="R28" s="18">
        <v>76</v>
      </c>
      <c r="S28" s="18">
        <v>27</v>
      </c>
      <c r="T28" s="18">
        <v>54</v>
      </c>
      <c r="U28" s="18">
        <v>12</v>
      </c>
      <c r="V28" s="18">
        <v>62</v>
      </c>
      <c r="W28" s="18">
        <v>95</v>
      </c>
      <c r="X28" s="18">
        <v>14</v>
      </c>
      <c r="Y28" s="18">
        <v>54</v>
      </c>
      <c r="Z28" s="18">
        <v>33</v>
      </c>
      <c r="AA28" s="18">
        <v>6</v>
      </c>
      <c r="AB28" s="18">
        <v>64</v>
      </c>
      <c r="AC28" s="18">
        <v>29</v>
      </c>
      <c r="AD28" s="18">
        <v>33</v>
      </c>
      <c r="AE28" s="18">
        <v>9</v>
      </c>
      <c r="AF28" s="18">
        <v>17</v>
      </c>
      <c r="AG28" s="18">
        <v>33</v>
      </c>
      <c r="AH28" s="18">
        <v>49</v>
      </c>
      <c r="AI28" s="18">
        <v>93</v>
      </c>
      <c r="AJ28" s="18">
        <v>92</v>
      </c>
      <c r="AK28" s="18">
        <v>89</v>
      </c>
      <c r="AL28" s="18">
        <v>36</v>
      </c>
      <c r="AM28" s="18">
        <v>10</v>
      </c>
      <c r="AN28" s="18">
        <v>51</v>
      </c>
      <c r="AO28" s="18">
        <v>15</v>
      </c>
      <c r="AP28" s="18">
        <v>43</v>
      </c>
      <c r="AQ28" s="18">
        <v>88</v>
      </c>
      <c r="AR28" s="18">
        <v>18</v>
      </c>
      <c r="AS28" s="18">
        <v>22</v>
      </c>
      <c r="AT28" s="18">
        <v>26</v>
      </c>
      <c r="AU28" s="18">
        <v>70</v>
      </c>
      <c r="AV28" s="18">
        <v>52</v>
      </c>
      <c r="AW28" s="18">
        <v>58</v>
      </c>
      <c r="AX28" s="18">
        <v>42</v>
      </c>
      <c r="AY28" s="18">
        <v>16</v>
      </c>
      <c r="AZ28" s="18">
        <v>13</v>
      </c>
      <c r="BA28" s="18">
        <v>28</v>
      </c>
      <c r="BB28" s="18">
        <v>3</v>
      </c>
      <c r="BC28" s="18">
        <v>59</v>
      </c>
      <c r="BD28" s="18">
        <v>71</v>
      </c>
      <c r="BE28" s="18">
        <v>78</v>
      </c>
      <c r="BF28" s="18">
        <v>8</v>
      </c>
      <c r="BG28" s="18">
        <v>83</v>
      </c>
      <c r="BH28" s="18">
        <v>53</v>
      </c>
      <c r="BI28" s="18">
        <v>77</v>
      </c>
      <c r="BJ28" s="18">
        <v>95</v>
      </c>
      <c r="BK28" s="18">
        <v>105</v>
      </c>
      <c r="BL28" s="22">
        <v>1</v>
      </c>
      <c r="BM28" s="18">
        <v>47</v>
      </c>
      <c r="BN28" s="18">
        <v>97</v>
      </c>
      <c r="BO28" s="18">
        <v>84</v>
      </c>
      <c r="BP28" s="18">
        <v>100</v>
      </c>
      <c r="BQ28" s="18">
        <v>31</v>
      </c>
      <c r="BR28" s="18">
        <v>24</v>
      </c>
      <c r="BS28" s="18">
        <v>66</v>
      </c>
      <c r="BT28" s="18">
        <v>90</v>
      </c>
      <c r="BU28" s="18">
        <v>94</v>
      </c>
      <c r="BV28" s="18">
        <v>108</v>
      </c>
      <c r="BW28" s="18">
        <v>98</v>
      </c>
      <c r="BX28" s="18">
        <v>36</v>
      </c>
      <c r="BY28" s="18">
        <v>99</v>
      </c>
      <c r="BZ28" s="18">
        <v>109</v>
      </c>
      <c r="CA28" s="18">
        <v>86</v>
      </c>
      <c r="CB28" s="18">
        <v>39</v>
      </c>
      <c r="CC28" s="18">
        <v>63</v>
      </c>
      <c r="CD28" s="18">
        <v>60</v>
      </c>
      <c r="CE28" s="18">
        <v>72</v>
      </c>
      <c r="CF28" s="18">
        <v>57</v>
      </c>
      <c r="CG28" s="18">
        <v>85</v>
      </c>
      <c r="CH28" s="18">
        <v>68</v>
      </c>
      <c r="CI28" s="18">
        <v>74</v>
      </c>
      <c r="CJ28" s="18">
        <v>40</v>
      </c>
      <c r="CK28" s="18">
        <v>61</v>
      </c>
      <c r="CL28" s="18">
        <v>112</v>
      </c>
      <c r="CM28" s="18">
        <v>23</v>
      </c>
      <c r="CN28" s="18">
        <v>104</v>
      </c>
      <c r="CO28" s="18">
        <v>41</v>
      </c>
      <c r="CP28" s="18">
        <v>79</v>
      </c>
      <c r="CQ28" s="18">
        <v>73</v>
      </c>
      <c r="CR28" s="18">
        <v>102</v>
      </c>
      <c r="CS28" s="18">
        <v>90</v>
      </c>
      <c r="CT28" s="18">
        <v>48</v>
      </c>
      <c r="CU28" s="18">
        <v>100</v>
      </c>
      <c r="CV28" s="18">
        <v>74</v>
      </c>
      <c r="CW28" s="18">
        <v>82</v>
      </c>
      <c r="CX28" s="18">
        <v>107</v>
      </c>
      <c r="CY28" s="18">
        <v>81</v>
      </c>
      <c r="CZ28" s="18">
        <v>110</v>
      </c>
      <c r="DA28" s="18">
        <v>56</v>
      </c>
      <c r="DB28" s="18">
        <v>103</v>
      </c>
      <c r="DC28" s="18">
        <v>86</v>
      </c>
      <c r="DD28" s="18">
        <v>111</v>
      </c>
      <c r="DE28" s="18">
        <v>106</v>
      </c>
      <c r="DF28" s="18">
        <v>113</v>
      </c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</sheetData>
  <mergeCells count="11">
    <mergeCell ref="B26:B28"/>
    <mergeCell ref="B14:B16"/>
    <mergeCell ref="B17:B19"/>
    <mergeCell ref="A26:A28"/>
    <mergeCell ref="A23:A25"/>
    <mergeCell ref="B23:B25"/>
    <mergeCell ref="B4:B13"/>
    <mergeCell ref="A14:A16"/>
    <mergeCell ref="A17:A19"/>
    <mergeCell ref="A20:A22"/>
    <mergeCell ref="B20:B22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V30"/>
  <sheetViews>
    <sheetView workbookViewId="0" topLeftCell="DG1">
      <selection activeCell="BQ5" sqref="BQ5"/>
    </sheetView>
  </sheetViews>
  <sheetFormatPr defaultColWidth="9.00390625" defaultRowHeight="20.25" customHeight="1"/>
  <cols>
    <col min="1" max="1" width="2.875" style="1" customWidth="1"/>
    <col min="2" max="2" width="5.375" style="11" customWidth="1"/>
    <col min="3" max="3" width="7.875" style="1" customWidth="1"/>
    <col min="4" max="35" width="9.25390625" style="1" customWidth="1"/>
    <col min="36" max="48" width="9.00390625" style="1" customWidth="1"/>
    <col min="49" max="126" width="8.75390625" style="1" customWidth="1"/>
    <col min="127" max="16384" width="9.00390625" style="1" customWidth="1"/>
  </cols>
  <sheetData>
    <row r="3" spans="5:10" ht="17.25" customHeight="1">
      <c r="E3" s="24" t="s">
        <v>2458</v>
      </c>
      <c r="J3" s="1" t="s">
        <v>2448</v>
      </c>
    </row>
    <row r="4" spans="4:126" ht="17.25" customHeight="1">
      <c r="D4" s="28">
        <v>22</v>
      </c>
      <c r="E4" s="28">
        <v>128</v>
      </c>
      <c r="F4" s="28">
        <v>140</v>
      </c>
      <c r="G4" s="28">
        <v>91</v>
      </c>
      <c r="H4" s="28">
        <v>21</v>
      </c>
      <c r="I4" s="28">
        <v>4</v>
      </c>
      <c r="J4" s="28"/>
      <c r="K4" s="28">
        <v>142</v>
      </c>
      <c r="L4" s="28">
        <v>31</v>
      </c>
      <c r="M4" s="28">
        <v>58</v>
      </c>
      <c r="N4" s="28">
        <v>138</v>
      </c>
      <c r="O4" s="28">
        <v>9</v>
      </c>
      <c r="P4" s="28">
        <v>117</v>
      </c>
      <c r="Q4" s="28">
        <v>77</v>
      </c>
      <c r="R4" s="28">
        <v>86</v>
      </c>
      <c r="S4" s="28">
        <v>79</v>
      </c>
      <c r="T4" s="28">
        <v>121</v>
      </c>
      <c r="U4" s="28">
        <v>56</v>
      </c>
      <c r="V4" s="28">
        <v>38</v>
      </c>
      <c r="W4" s="28">
        <v>17</v>
      </c>
      <c r="X4" s="28">
        <v>115</v>
      </c>
      <c r="Y4" s="28">
        <v>33</v>
      </c>
      <c r="Z4" s="28">
        <v>53</v>
      </c>
      <c r="AA4" s="28">
        <v>127</v>
      </c>
      <c r="AB4" s="28">
        <v>64</v>
      </c>
      <c r="AC4" s="28">
        <v>72</v>
      </c>
      <c r="AD4" s="28">
        <v>52</v>
      </c>
      <c r="AE4" s="28">
        <v>75</v>
      </c>
      <c r="AF4" s="28">
        <v>69</v>
      </c>
      <c r="AG4" s="28">
        <v>110</v>
      </c>
      <c r="AH4" s="28">
        <v>99</v>
      </c>
      <c r="AI4" s="28">
        <v>93</v>
      </c>
      <c r="AJ4" s="28">
        <v>80</v>
      </c>
      <c r="AK4" s="28">
        <v>6</v>
      </c>
      <c r="AL4" s="28">
        <v>66</v>
      </c>
      <c r="AM4" s="28">
        <v>25</v>
      </c>
      <c r="AN4" s="28">
        <v>141</v>
      </c>
      <c r="AO4" s="28">
        <v>112</v>
      </c>
      <c r="AP4" s="28">
        <v>29</v>
      </c>
      <c r="AQ4" s="28">
        <v>18</v>
      </c>
      <c r="AR4" s="28">
        <v>89</v>
      </c>
      <c r="AS4" s="28">
        <v>114</v>
      </c>
      <c r="AT4" s="28">
        <v>103</v>
      </c>
      <c r="AU4" s="28">
        <v>104</v>
      </c>
      <c r="AV4" s="28">
        <v>87</v>
      </c>
      <c r="AW4" s="28">
        <v>1</v>
      </c>
      <c r="AX4" s="28">
        <v>16</v>
      </c>
      <c r="AY4" s="28">
        <v>88</v>
      </c>
      <c r="AZ4" s="28">
        <v>131</v>
      </c>
      <c r="BA4" s="28">
        <v>132</v>
      </c>
      <c r="BB4" s="28">
        <v>27</v>
      </c>
      <c r="BC4" s="28">
        <v>139</v>
      </c>
      <c r="BD4" s="28">
        <v>19</v>
      </c>
      <c r="BE4" s="28">
        <v>126</v>
      </c>
      <c r="BF4" s="28">
        <v>51</v>
      </c>
      <c r="BG4" s="28">
        <v>134</v>
      </c>
      <c r="BH4" s="28">
        <v>50</v>
      </c>
      <c r="BI4" s="28">
        <v>96</v>
      </c>
      <c r="BJ4" s="28">
        <v>42</v>
      </c>
      <c r="BK4" s="28">
        <v>15</v>
      </c>
      <c r="BL4" s="28">
        <v>113</v>
      </c>
      <c r="BM4" s="28">
        <v>67</v>
      </c>
      <c r="BN4" s="28">
        <v>137</v>
      </c>
      <c r="BO4" s="28">
        <v>98</v>
      </c>
      <c r="BP4" s="28">
        <v>122</v>
      </c>
      <c r="BQ4" s="28">
        <v>30</v>
      </c>
      <c r="BR4" s="28">
        <v>12</v>
      </c>
      <c r="BS4" s="28">
        <v>111</v>
      </c>
      <c r="BT4" s="28">
        <v>136</v>
      </c>
      <c r="BU4" s="28">
        <v>11</v>
      </c>
      <c r="BV4" s="28">
        <v>34</v>
      </c>
      <c r="BW4" s="28">
        <v>68</v>
      </c>
      <c r="BX4" s="28">
        <v>3</v>
      </c>
      <c r="BY4" s="28">
        <v>76</v>
      </c>
      <c r="BZ4" s="28">
        <v>143</v>
      </c>
      <c r="CA4" s="28">
        <v>41</v>
      </c>
      <c r="CB4" s="28">
        <v>97</v>
      </c>
      <c r="CC4" s="28">
        <v>55</v>
      </c>
      <c r="CD4" s="28">
        <v>61</v>
      </c>
      <c r="CE4" s="28">
        <v>107</v>
      </c>
      <c r="CF4" s="28">
        <v>2</v>
      </c>
      <c r="CG4" s="28">
        <v>37</v>
      </c>
      <c r="CH4" s="28">
        <v>123</v>
      </c>
      <c r="CI4" s="28">
        <v>35</v>
      </c>
      <c r="CJ4" s="28">
        <v>62</v>
      </c>
      <c r="CK4" s="28">
        <v>48</v>
      </c>
      <c r="CL4" s="28">
        <v>60</v>
      </c>
      <c r="CM4" s="28">
        <v>46</v>
      </c>
      <c r="CN4" s="28">
        <v>43</v>
      </c>
      <c r="CO4" s="28">
        <v>28</v>
      </c>
      <c r="CP4" s="28">
        <v>100</v>
      </c>
      <c r="CQ4" s="28">
        <v>20</v>
      </c>
      <c r="CR4" s="28">
        <v>49</v>
      </c>
      <c r="CS4" s="28">
        <v>108</v>
      </c>
      <c r="CT4" s="28">
        <v>129</v>
      </c>
      <c r="CU4" s="28">
        <v>101</v>
      </c>
      <c r="CV4" s="28">
        <v>92</v>
      </c>
      <c r="CW4" s="28">
        <v>95</v>
      </c>
      <c r="CX4" s="28">
        <v>10</v>
      </c>
      <c r="CY4" s="28">
        <v>7</v>
      </c>
      <c r="CZ4" s="28">
        <v>65</v>
      </c>
      <c r="DA4" s="28">
        <v>82</v>
      </c>
      <c r="DB4" s="28">
        <v>70</v>
      </c>
      <c r="DC4" s="28">
        <v>94</v>
      </c>
      <c r="DD4" s="28">
        <v>85</v>
      </c>
      <c r="DE4" s="28">
        <v>71</v>
      </c>
      <c r="DF4" s="28">
        <v>125</v>
      </c>
      <c r="DG4" s="28">
        <v>120</v>
      </c>
      <c r="DH4" s="28">
        <v>130</v>
      </c>
      <c r="DI4" s="28">
        <v>145</v>
      </c>
      <c r="DJ4" s="28">
        <v>44</v>
      </c>
      <c r="DK4" s="28">
        <v>24</v>
      </c>
      <c r="DL4" s="28">
        <v>74</v>
      </c>
      <c r="DM4" s="28">
        <v>106</v>
      </c>
      <c r="DN4" s="28">
        <v>144</v>
      </c>
      <c r="DO4" s="28">
        <v>63</v>
      </c>
      <c r="DP4" s="28">
        <v>54</v>
      </c>
      <c r="DQ4" s="28">
        <v>45</v>
      </c>
      <c r="DR4" s="28">
        <v>26</v>
      </c>
      <c r="DS4" s="28">
        <v>102</v>
      </c>
      <c r="DT4" s="28">
        <v>40</v>
      </c>
      <c r="DU4" s="28">
        <v>39</v>
      </c>
      <c r="DV4" s="1">
        <v>81</v>
      </c>
    </row>
    <row r="5" spans="4:126" ht="17.25" customHeight="1">
      <c r="D5" s="29" t="s">
        <v>1691</v>
      </c>
      <c r="E5" s="29" t="s">
        <v>1780</v>
      </c>
      <c r="F5" s="29" t="s">
        <v>1790</v>
      </c>
      <c r="G5" s="29" t="s">
        <v>1749</v>
      </c>
      <c r="H5" s="29" t="s">
        <v>1690</v>
      </c>
      <c r="I5" s="29" t="s">
        <v>1677</v>
      </c>
      <c r="J5" s="28"/>
      <c r="K5" s="29" t="s">
        <v>1792</v>
      </c>
      <c r="L5" s="29" t="s">
        <v>1699</v>
      </c>
      <c r="M5" s="29" t="s">
        <v>1722</v>
      </c>
      <c r="N5" s="29" t="s">
        <v>1788</v>
      </c>
      <c r="O5" s="29" t="s">
        <v>1680</v>
      </c>
      <c r="P5" s="29" t="s">
        <v>1772</v>
      </c>
      <c r="Q5" s="29" t="s">
        <v>1739</v>
      </c>
      <c r="R5" s="29" t="s">
        <v>1745</v>
      </c>
      <c r="S5" s="29" t="s">
        <v>1740</v>
      </c>
      <c r="T5" s="29" t="s">
        <v>1774</v>
      </c>
      <c r="U5" s="29" t="s">
        <v>1721</v>
      </c>
      <c r="V5" s="29" t="s">
        <v>1704</v>
      </c>
      <c r="W5" s="29" t="s">
        <v>1686</v>
      </c>
      <c r="X5" s="29" t="s">
        <v>1771</v>
      </c>
      <c r="Y5" s="29" t="s">
        <v>1700</v>
      </c>
      <c r="Z5" s="29" t="s">
        <v>1718</v>
      </c>
      <c r="AA5" s="29" t="s">
        <v>1779</v>
      </c>
      <c r="AB5" s="29" t="s">
        <v>1727</v>
      </c>
      <c r="AC5" s="29" t="s">
        <v>1735</v>
      </c>
      <c r="AD5" s="29" t="s">
        <v>1717</v>
      </c>
      <c r="AE5" s="29" t="s">
        <v>1737</v>
      </c>
      <c r="AF5" s="29" t="s">
        <v>1732</v>
      </c>
      <c r="AG5" s="29" t="s">
        <v>1766</v>
      </c>
      <c r="AH5" s="29" t="s">
        <v>1757</v>
      </c>
      <c r="AI5" s="29" t="s">
        <v>1751</v>
      </c>
      <c r="AJ5" s="29" t="s">
        <v>1741</v>
      </c>
      <c r="AK5" s="29" t="s">
        <v>1678</v>
      </c>
      <c r="AL5" s="28" t="s">
        <v>1729</v>
      </c>
      <c r="AM5" s="29" t="s">
        <v>1693</v>
      </c>
      <c r="AN5" s="29" t="s">
        <v>1791</v>
      </c>
      <c r="AO5" s="29" t="s">
        <v>1768</v>
      </c>
      <c r="AP5" s="30" t="s">
        <v>1697</v>
      </c>
      <c r="AQ5" s="29" t="s">
        <v>1687</v>
      </c>
      <c r="AR5" s="29" t="s">
        <v>1748</v>
      </c>
      <c r="AS5" s="29" t="s">
        <v>1770</v>
      </c>
      <c r="AT5" s="29" t="s">
        <v>1761</v>
      </c>
      <c r="AU5" s="29" t="s">
        <v>1762</v>
      </c>
      <c r="AV5" s="29" t="s">
        <v>1746</v>
      </c>
      <c r="AW5" s="29" t="s">
        <v>1674</v>
      </c>
      <c r="AX5" s="29" t="s">
        <v>1685</v>
      </c>
      <c r="AY5" s="29" t="s">
        <v>1747</v>
      </c>
      <c r="AZ5" s="30" t="s">
        <v>1783</v>
      </c>
      <c r="BA5" s="29" t="s">
        <v>1784</v>
      </c>
      <c r="BB5" s="29" t="s">
        <v>1695</v>
      </c>
      <c r="BC5" s="29" t="s">
        <v>1789</v>
      </c>
      <c r="BD5" s="29" t="s">
        <v>1688</v>
      </c>
      <c r="BE5" s="29" t="s">
        <v>1778</v>
      </c>
      <c r="BF5" s="29" t="s">
        <v>1716</v>
      </c>
      <c r="BG5" s="29" t="s">
        <v>1785</v>
      </c>
      <c r="BH5" s="29" t="s">
        <v>1715</v>
      </c>
      <c r="BI5" s="29" t="s">
        <v>1754</v>
      </c>
      <c r="BJ5" s="29" t="s">
        <v>1708</v>
      </c>
      <c r="BK5" s="29" t="s">
        <v>1684</v>
      </c>
      <c r="BL5" s="29" t="s">
        <v>1769</v>
      </c>
      <c r="BM5" s="29" t="s">
        <v>1730</v>
      </c>
      <c r="BN5" s="29" t="s">
        <v>1787</v>
      </c>
      <c r="BO5" s="29" t="s">
        <v>1756</v>
      </c>
      <c r="BP5" s="29" t="s">
        <v>1775</v>
      </c>
      <c r="BQ5" s="29" t="s">
        <v>1698</v>
      </c>
      <c r="BR5" s="29" t="s">
        <v>1683</v>
      </c>
      <c r="BS5" s="29" t="s">
        <v>1767</v>
      </c>
      <c r="BT5" s="29" t="s">
        <v>1786</v>
      </c>
      <c r="BU5" s="29" t="s">
        <v>1682</v>
      </c>
      <c r="BV5" s="29" t="s">
        <v>1701</v>
      </c>
      <c r="BW5" s="29" t="s">
        <v>1731</v>
      </c>
      <c r="BX5" s="29" t="s">
        <v>1676</v>
      </c>
      <c r="BY5" s="29" t="s">
        <v>1738</v>
      </c>
      <c r="BZ5" s="29" t="s">
        <v>1793</v>
      </c>
      <c r="CA5" s="29" t="s">
        <v>1707</v>
      </c>
      <c r="CB5" s="29" t="s">
        <v>1755</v>
      </c>
      <c r="CC5" s="29" t="s">
        <v>1720</v>
      </c>
      <c r="CD5" s="29" t="s">
        <v>1724</v>
      </c>
      <c r="CE5" s="29" t="s">
        <v>1764</v>
      </c>
      <c r="CF5" s="29" t="s">
        <v>1675</v>
      </c>
      <c r="CG5" s="29" t="s">
        <v>1703</v>
      </c>
      <c r="CH5" s="30" t="s">
        <v>1776</v>
      </c>
      <c r="CI5" s="29" t="s">
        <v>1702</v>
      </c>
      <c r="CJ5" s="29" t="s">
        <v>1725</v>
      </c>
      <c r="CK5" s="29" t="s">
        <v>1713</v>
      </c>
      <c r="CL5" s="29" t="s">
        <v>1723</v>
      </c>
      <c r="CM5" s="29" t="s">
        <v>1712</v>
      </c>
      <c r="CN5" s="29" t="s">
        <v>1709</v>
      </c>
      <c r="CO5" s="29" t="s">
        <v>1696</v>
      </c>
      <c r="CP5" s="29" t="s">
        <v>1758</v>
      </c>
      <c r="CQ5" s="29" t="s">
        <v>1689</v>
      </c>
      <c r="CR5" s="29" t="s">
        <v>1714</v>
      </c>
      <c r="CS5" s="29" t="s">
        <v>1765</v>
      </c>
      <c r="CT5" s="29" t="s">
        <v>1781</v>
      </c>
      <c r="CU5" s="29" t="s">
        <v>1759</v>
      </c>
      <c r="CV5" s="29" t="s">
        <v>1750</v>
      </c>
      <c r="CW5" s="29" t="s">
        <v>1753</v>
      </c>
      <c r="CX5" s="29" t="s">
        <v>1681</v>
      </c>
      <c r="CY5" s="29" t="s">
        <v>1679</v>
      </c>
      <c r="CZ5" s="29" t="s">
        <v>1728</v>
      </c>
      <c r="DA5" s="29" t="s">
        <v>1743</v>
      </c>
      <c r="DB5" s="30" t="s">
        <v>1733</v>
      </c>
      <c r="DC5" s="29" t="s">
        <v>1752</v>
      </c>
      <c r="DD5" s="29" t="s">
        <v>1744</v>
      </c>
      <c r="DE5" s="29" t="s">
        <v>1734</v>
      </c>
      <c r="DF5" s="29" t="s">
        <v>1777</v>
      </c>
      <c r="DG5" s="29" t="s">
        <v>1773</v>
      </c>
      <c r="DH5" s="29" t="s">
        <v>1782</v>
      </c>
      <c r="DI5" s="29" t="s">
        <v>1795</v>
      </c>
      <c r="DJ5" s="34" t="s">
        <v>1710</v>
      </c>
      <c r="DK5" s="29" t="s">
        <v>1692</v>
      </c>
      <c r="DL5" s="29" t="s">
        <v>1736</v>
      </c>
      <c r="DM5" s="29" t="s">
        <v>1763</v>
      </c>
      <c r="DN5" s="29" t="s">
        <v>1794</v>
      </c>
      <c r="DO5" s="29" t="s">
        <v>1726</v>
      </c>
      <c r="DP5" s="29" t="s">
        <v>1719</v>
      </c>
      <c r="DQ5" s="29" t="s">
        <v>1711</v>
      </c>
      <c r="DR5" s="29" t="s">
        <v>1694</v>
      </c>
      <c r="DS5" s="29" t="s">
        <v>1760</v>
      </c>
      <c r="DT5" s="29" t="s">
        <v>1706</v>
      </c>
      <c r="DU5" s="29" t="s">
        <v>1705</v>
      </c>
      <c r="DV5" s="11" t="s">
        <v>1742</v>
      </c>
    </row>
    <row r="6" spans="2:126" ht="29.25" customHeight="1">
      <c r="B6" s="37" t="s">
        <v>2454</v>
      </c>
      <c r="C6" s="2" t="s">
        <v>2449</v>
      </c>
      <c r="D6" s="6">
        <v>22</v>
      </c>
      <c r="E6" s="6">
        <v>128</v>
      </c>
      <c r="F6" s="6">
        <v>140</v>
      </c>
      <c r="G6" s="6">
        <v>91</v>
      </c>
      <c r="H6" s="6">
        <v>21</v>
      </c>
      <c r="I6" s="6">
        <v>4</v>
      </c>
      <c r="J6" s="17" t="s">
        <v>2459</v>
      </c>
      <c r="K6" s="6">
        <v>142</v>
      </c>
      <c r="L6" s="6">
        <v>31</v>
      </c>
      <c r="M6" s="6">
        <v>58</v>
      </c>
      <c r="N6" s="6">
        <v>138</v>
      </c>
      <c r="O6" s="6">
        <v>9</v>
      </c>
      <c r="P6" s="6">
        <v>117</v>
      </c>
      <c r="Q6" s="6">
        <v>77</v>
      </c>
      <c r="R6" s="6">
        <v>86</v>
      </c>
      <c r="S6" s="6">
        <v>79</v>
      </c>
      <c r="T6" s="6">
        <v>121</v>
      </c>
      <c r="U6" s="6">
        <v>56</v>
      </c>
      <c r="V6" s="6">
        <v>38</v>
      </c>
      <c r="W6" s="6">
        <v>17</v>
      </c>
      <c r="X6" s="6">
        <v>115</v>
      </c>
      <c r="Y6" s="6">
        <v>33</v>
      </c>
      <c r="Z6" s="6">
        <v>53</v>
      </c>
      <c r="AA6" s="6">
        <v>127</v>
      </c>
      <c r="AB6" s="6">
        <v>64</v>
      </c>
      <c r="AC6" s="6">
        <v>72</v>
      </c>
      <c r="AD6" s="6">
        <v>52</v>
      </c>
      <c r="AE6" s="6">
        <v>75</v>
      </c>
      <c r="AF6" s="6">
        <v>69</v>
      </c>
      <c r="AG6" s="6">
        <v>110</v>
      </c>
      <c r="AH6" s="6">
        <v>99</v>
      </c>
      <c r="AI6" s="6">
        <v>93</v>
      </c>
      <c r="AJ6" s="6">
        <v>80</v>
      </c>
      <c r="AK6" s="6">
        <v>6</v>
      </c>
      <c r="AL6" s="6">
        <v>66</v>
      </c>
      <c r="AM6" s="6">
        <v>25</v>
      </c>
      <c r="AN6" s="6">
        <v>141</v>
      </c>
      <c r="AO6" s="6">
        <v>112</v>
      </c>
      <c r="AP6" s="6">
        <v>29</v>
      </c>
      <c r="AQ6" s="6">
        <v>18</v>
      </c>
      <c r="AR6" s="6">
        <v>89</v>
      </c>
      <c r="AS6" s="6">
        <v>114</v>
      </c>
      <c r="AT6" s="6">
        <v>103</v>
      </c>
      <c r="AU6" s="6">
        <v>104</v>
      </c>
      <c r="AV6" s="6">
        <v>87</v>
      </c>
      <c r="AW6" s="6">
        <v>1</v>
      </c>
      <c r="AX6" s="6">
        <v>16</v>
      </c>
      <c r="AY6" s="6">
        <v>88</v>
      </c>
      <c r="AZ6" s="6">
        <v>131</v>
      </c>
      <c r="BA6" s="6">
        <v>132</v>
      </c>
      <c r="BB6" s="6">
        <v>27</v>
      </c>
      <c r="BC6" s="6">
        <v>139</v>
      </c>
      <c r="BD6" s="6">
        <v>19</v>
      </c>
      <c r="BE6" s="6">
        <v>126</v>
      </c>
      <c r="BF6" s="6">
        <v>51</v>
      </c>
      <c r="BG6" s="6">
        <v>134</v>
      </c>
      <c r="BH6" s="6">
        <v>50</v>
      </c>
      <c r="BI6" s="6">
        <v>96</v>
      </c>
      <c r="BJ6" s="6">
        <v>42</v>
      </c>
      <c r="BK6" s="6">
        <v>15</v>
      </c>
      <c r="BL6" s="6">
        <v>113</v>
      </c>
      <c r="BM6" s="6">
        <v>67</v>
      </c>
      <c r="BN6" s="6">
        <v>137</v>
      </c>
      <c r="BO6" s="6">
        <v>98</v>
      </c>
      <c r="BP6" s="6">
        <v>122</v>
      </c>
      <c r="BQ6" s="6">
        <v>30</v>
      </c>
      <c r="BR6" s="6">
        <v>12</v>
      </c>
      <c r="BS6" s="6">
        <v>111</v>
      </c>
      <c r="BT6" s="6">
        <v>136</v>
      </c>
      <c r="BU6" s="6">
        <v>11</v>
      </c>
      <c r="BV6" s="6">
        <v>34</v>
      </c>
      <c r="BW6" s="6">
        <v>68</v>
      </c>
      <c r="BX6" s="6">
        <v>3</v>
      </c>
      <c r="BY6" s="6">
        <v>76</v>
      </c>
      <c r="BZ6" s="6">
        <v>143</v>
      </c>
      <c r="CA6" s="6">
        <v>41</v>
      </c>
      <c r="CB6" s="6">
        <v>97</v>
      </c>
      <c r="CC6" s="6">
        <v>55</v>
      </c>
      <c r="CD6" s="6">
        <v>61</v>
      </c>
      <c r="CE6" s="6">
        <v>107</v>
      </c>
      <c r="CF6" s="6">
        <v>2</v>
      </c>
      <c r="CG6" s="6">
        <v>37</v>
      </c>
      <c r="CH6" s="6">
        <v>123</v>
      </c>
      <c r="CI6" s="6">
        <v>35</v>
      </c>
      <c r="CJ6" s="6">
        <v>62</v>
      </c>
      <c r="CK6" s="6">
        <v>48</v>
      </c>
      <c r="CL6" s="6">
        <v>60</v>
      </c>
      <c r="CM6" s="6">
        <v>46</v>
      </c>
      <c r="CN6" s="6">
        <v>43</v>
      </c>
      <c r="CO6" s="6">
        <v>28</v>
      </c>
      <c r="CP6" s="6">
        <v>100</v>
      </c>
      <c r="CQ6" s="6">
        <v>20</v>
      </c>
      <c r="CR6" s="6">
        <v>49</v>
      </c>
      <c r="CS6" s="6">
        <v>108</v>
      </c>
      <c r="CT6" s="6">
        <v>129</v>
      </c>
      <c r="CU6" s="6">
        <v>101</v>
      </c>
      <c r="CV6" s="6">
        <v>92</v>
      </c>
      <c r="CW6" s="6" t="s">
        <v>2460</v>
      </c>
      <c r="CX6" s="6">
        <v>10</v>
      </c>
      <c r="CY6" s="6">
        <v>7</v>
      </c>
      <c r="CZ6" s="6">
        <v>65</v>
      </c>
      <c r="DA6" s="6">
        <v>82</v>
      </c>
      <c r="DB6" s="6">
        <v>70</v>
      </c>
      <c r="DC6" s="6">
        <v>94</v>
      </c>
      <c r="DD6" s="6">
        <v>85</v>
      </c>
      <c r="DE6" s="6">
        <v>71</v>
      </c>
      <c r="DF6" s="6">
        <v>125</v>
      </c>
      <c r="DG6" s="6">
        <v>120</v>
      </c>
      <c r="DH6" s="6">
        <v>130</v>
      </c>
      <c r="DI6" s="6">
        <v>145</v>
      </c>
      <c r="DJ6" s="6">
        <v>44</v>
      </c>
      <c r="DK6" s="6" t="s">
        <v>2461</v>
      </c>
      <c r="DL6" s="6" t="s">
        <v>2462</v>
      </c>
      <c r="DM6" s="6">
        <v>106</v>
      </c>
      <c r="DN6" s="6">
        <v>144</v>
      </c>
      <c r="DO6" s="6">
        <v>63</v>
      </c>
      <c r="DP6" s="6">
        <v>54</v>
      </c>
      <c r="DQ6" s="6">
        <v>45</v>
      </c>
      <c r="DR6" s="6">
        <v>26</v>
      </c>
      <c r="DS6" s="6" t="s">
        <v>2463</v>
      </c>
      <c r="DT6" s="6">
        <v>40</v>
      </c>
      <c r="DU6" s="6">
        <v>39</v>
      </c>
      <c r="DV6" s="6">
        <v>81</v>
      </c>
    </row>
    <row r="7" spans="2:126" ht="15.75" customHeight="1">
      <c r="B7" s="35"/>
      <c r="C7" s="20" t="s">
        <v>699</v>
      </c>
      <c r="D7" s="6" t="s">
        <v>1502</v>
      </c>
      <c r="E7" s="6" t="s">
        <v>1484</v>
      </c>
      <c r="F7" s="6" t="s">
        <v>1254</v>
      </c>
      <c r="G7" s="6" t="s">
        <v>1261</v>
      </c>
      <c r="H7" s="6" t="s">
        <v>1481</v>
      </c>
      <c r="I7" s="6" t="s">
        <v>1485</v>
      </c>
      <c r="J7" s="2"/>
      <c r="K7" s="6" t="s">
        <v>1503</v>
      </c>
      <c r="L7" s="6" t="s">
        <v>1469</v>
      </c>
      <c r="M7" s="6" t="s">
        <v>1246</v>
      </c>
      <c r="N7" s="6" t="s">
        <v>1505</v>
      </c>
      <c r="O7" s="6" t="s">
        <v>1256</v>
      </c>
      <c r="P7" s="6" t="s">
        <v>1451</v>
      </c>
      <c r="Q7" s="6" t="s">
        <v>1267</v>
      </c>
      <c r="R7" s="6" t="s">
        <v>1247</v>
      </c>
      <c r="S7" s="6" t="s">
        <v>1467</v>
      </c>
      <c r="T7" s="6" t="s">
        <v>1497</v>
      </c>
      <c r="U7" s="6" t="s">
        <v>1487</v>
      </c>
      <c r="V7" s="6" t="s">
        <v>1277</v>
      </c>
      <c r="W7" s="6" t="s">
        <v>1258</v>
      </c>
      <c r="X7" s="6" t="s">
        <v>1501</v>
      </c>
      <c r="Y7" s="6" t="s">
        <v>1498</v>
      </c>
      <c r="Z7" s="6" t="s">
        <v>1523</v>
      </c>
      <c r="AA7" s="6" t="s">
        <v>1515</v>
      </c>
      <c r="AB7" s="6" t="s">
        <v>1479</v>
      </c>
      <c r="AC7" s="6" t="s">
        <v>1496</v>
      </c>
      <c r="AD7" s="6" t="s">
        <v>1460</v>
      </c>
      <c r="AE7" s="6" t="s">
        <v>1483</v>
      </c>
      <c r="AF7" s="6" t="s">
        <v>1266</v>
      </c>
      <c r="AG7" s="6" t="s">
        <v>1519</v>
      </c>
      <c r="AH7" s="6" t="s">
        <v>1468</v>
      </c>
      <c r="AI7" s="6" t="s">
        <v>1454</v>
      </c>
      <c r="AJ7" s="6" t="s">
        <v>1490</v>
      </c>
      <c r="AK7" s="6" t="s">
        <v>1456</v>
      </c>
      <c r="AL7" s="6" t="s">
        <v>1447</v>
      </c>
      <c r="AM7" s="6" t="s">
        <v>1262</v>
      </c>
      <c r="AN7" s="6" t="s">
        <v>1493</v>
      </c>
      <c r="AO7" s="6" t="s">
        <v>1268</v>
      </c>
      <c r="AP7" s="6" t="s">
        <v>1472</v>
      </c>
      <c r="AQ7" s="6" t="s">
        <v>1242</v>
      </c>
      <c r="AR7" s="6" t="s">
        <v>1450</v>
      </c>
      <c r="AS7" s="6" t="s">
        <v>1457</v>
      </c>
      <c r="AT7" s="6" t="s">
        <v>1517</v>
      </c>
      <c r="AU7" s="6" t="s">
        <v>1520</v>
      </c>
      <c r="AV7" s="6" t="s">
        <v>1477</v>
      </c>
      <c r="AW7" s="6" t="s">
        <v>1521</v>
      </c>
      <c r="AX7" s="6" t="s">
        <v>1458</v>
      </c>
      <c r="AY7" s="6" t="s">
        <v>1482</v>
      </c>
      <c r="AZ7" s="6" t="s">
        <v>1464</v>
      </c>
      <c r="BA7" s="6" t="s">
        <v>1518</v>
      </c>
      <c r="BB7" s="6" t="s">
        <v>1524</v>
      </c>
      <c r="BC7" s="6" t="s">
        <v>1444</v>
      </c>
      <c r="BD7" s="6" t="s">
        <v>1480</v>
      </c>
      <c r="BE7" s="6" t="s">
        <v>1270</v>
      </c>
      <c r="BF7" s="6" t="s">
        <v>1504</v>
      </c>
      <c r="BG7" s="6" t="s">
        <v>1260</v>
      </c>
      <c r="BH7" s="6" t="s">
        <v>1525</v>
      </c>
      <c r="BI7" s="6" t="s">
        <v>1455</v>
      </c>
      <c r="BJ7" s="6" t="s">
        <v>1495</v>
      </c>
      <c r="BK7" s="6" t="s">
        <v>1269</v>
      </c>
      <c r="BL7" s="6" t="s">
        <v>1274</v>
      </c>
      <c r="BM7" s="6" t="s">
        <v>1522</v>
      </c>
      <c r="BN7" s="6" t="s">
        <v>1249</v>
      </c>
      <c r="BO7" s="6" t="s">
        <v>1491</v>
      </c>
      <c r="BP7" s="6" t="s">
        <v>1475</v>
      </c>
      <c r="BQ7" s="6" t="s">
        <v>1251</v>
      </c>
      <c r="BR7" s="6" t="s">
        <v>1275</v>
      </c>
      <c r="BS7" s="6" t="s">
        <v>1449</v>
      </c>
      <c r="BT7" s="6" t="s">
        <v>1473</v>
      </c>
      <c r="BU7" s="6" t="s">
        <v>1443</v>
      </c>
      <c r="BV7" s="6" t="s">
        <v>1245</v>
      </c>
      <c r="BW7" s="6" t="s">
        <v>1448</v>
      </c>
      <c r="BX7" s="6" t="s">
        <v>1252</v>
      </c>
      <c r="BY7" s="6" t="s">
        <v>1494</v>
      </c>
      <c r="BZ7" s="6" t="s">
        <v>1511</v>
      </c>
      <c r="CA7" s="6" t="s">
        <v>1492</v>
      </c>
      <c r="CB7" s="6" t="s">
        <v>1244</v>
      </c>
      <c r="CC7" s="6" t="s">
        <v>1509</v>
      </c>
      <c r="CD7" s="6" t="s">
        <v>1516</v>
      </c>
      <c r="CE7" s="6" t="s">
        <v>1474</v>
      </c>
      <c r="CF7" s="6" t="s">
        <v>1462</v>
      </c>
      <c r="CG7" s="6" t="s">
        <v>1273</v>
      </c>
      <c r="CH7" s="6" t="s">
        <v>1264</v>
      </c>
      <c r="CI7" s="6" t="s">
        <v>1243</v>
      </c>
      <c r="CJ7" s="6" t="s">
        <v>1263</v>
      </c>
      <c r="CK7" s="6" t="s">
        <v>1506</v>
      </c>
      <c r="CL7" s="6" t="s">
        <v>1276</v>
      </c>
      <c r="CM7" s="6" t="s">
        <v>1508</v>
      </c>
      <c r="CN7" s="6" t="s">
        <v>1257</v>
      </c>
      <c r="CO7" s="6" t="s">
        <v>1466</v>
      </c>
      <c r="CP7" s="6" t="s">
        <v>1255</v>
      </c>
      <c r="CQ7" s="6" t="s">
        <v>1500</v>
      </c>
      <c r="CR7" s="6" t="s">
        <v>1248</v>
      </c>
      <c r="CS7" s="6" t="s">
        <v>1253</v>
      </c>
      <c r="CT7" s="6" t="s">
        <v>1445</v>
      </c>
      <c r="CU7" s="6" t="s">
        <v>1513</v>
      </c>
      <c r="CV7" s="6" t="s">
        <v>1453</v>
      </c>
      <c r="CW7" s="6" t="s">
        <v>1489</v>
      </c>
      <c r="CX7" s="6" t="s">
        <v>1278</v>
      </c>
      <c r="CY7" s="6" t="s">
        <v>1471</v>
      </c>
      <c r="CZ7" s="6" t="s">
        <v>1259</v>
      </c>
      <c r="DA7" s="6" t="s">
        <v>1463</v>
      </c>
      <c r="DB7" s="6" t="s">
        <v>1265</v>
      </c>
      <c r="DC7" s="6" t="s">
        <v>1486</v>
      </c>
      <c r="DD7" s="6" t="s">
        <v>1459</v>
      </c>
      <c r="DE7" s="6" t="s">
        <v>1271</v>
      </c>
      <c r="DF7" s="6" t="s">
        <v>1499</v>
      </c>
      <c r="DG7" s="6" t="s">
        <v>1241</v>
      </c>
      <c r="DH7" s="6" t="s">
        <v>1507</v>
      </c>
      <c r="DI7" s="6" t="s">
        <v>1446</v>
      </c>
      <c r="DJ7" s="6" t="s">
        <v>1442</v>
      </c>
      <c r="DK7" s="6" t="s">
        <v>1510</v>
      </c>
      <c r="DL7" s="6" t="s">
        <v>1272</v>
      </c>
      <c r="DM7" s="6" t="s">
        <v>1488</v>
      </c>
      <c r="DN7" s="6" t="s">
        <v>1461</v>
      </c>
      <c r="DO7" s="6" t="s">
        <v>1452</v>
      </c>
      <c r="DP7" s="6" t="s">
        <v>1478</v>
      </c>
      <c r="DQ7" s="6" t="s">
        <v>1250</v>
      </c>
      <c r="DR7" s="6" t="s">
        <v>1514</v>
      </c>
      <c r="DS7" s="6" t="s">
        <v>1512</v>
      </c>
      <c r="DT7" s="6" t="s">
        <v>1476</v>
      </c>
      <c r="DU7" s="6" t="s">
        <v>1470</v>
      </c>
      <c r="DV7" s="6" t="s">
        <v>1465</v>
      </c>
    </row>
    <row r="8" spans="2:126" ht="15.75" customHeight="1">
      <c r="B8" s="35"/>
      <c r="C8" s="12" t="s">
        <v>2138</v>
      </c>
      <c r="D8" s="4" t="s">
        <v>1991</v>
      </c>
      <c r="E8" s="4" t="s">
        <v>1973</v>
      </c>
      <c r="F8" s="4" t="s">
        <v>1906</v>
      </c>
      <c r="G8" s="4" t="s">
        <v>1913</v>
      </c>
      <c r="H8" s="4" t="s">
        <v>1970</v>
      </c>
      <c r="I8" s="4" t="s">
        <v>1974</v>
      </c>
      <c r="K8" s="4" t="s">
        <v>1992</v>
      </c>
      <c r="L8" s="4" t="s">
        <v>1958</v>
      </c>
      <c r="M8" s="4" t="s">
        <v>1898</v>
      </c>
      <c r="N8" s="4" t="s">
        <v>1994</v>
      </c>
      <c r="O8" s="4" t="s">
        <v>1908</v>
      </c>
      <c r="P8" s="4" t="s">
        <v>1940</v>
      </c>
      <c r="Q8" s="4" t="s">
        <v>1919</v>
      </c>
      <c r="R8" s="4" t="s">
        <v>1899</v>
      </c>
      <c r="S8" s="4" t="s">
        <v>1956</v>
      </c>
      <c r="T8" s="4" t="s">
        <v>1986</v>
      </c>
      <c r="U8" s="4" t="s">
        <v>1976</v>
      </c>
      <c r="V8" s="4" t="s">
        <v>1929</v>
      </c>
      <c r="W8" s="4" t="s">
        <v>1910</v>
      </c>
      <c r="X8" s="4" t="s">
        <v>1990</v>
      </c>
      <c r="Y8" s="4" t="s">
        <v>1987</v>
      </c>
      <c r="Z8" s="4" t="s">
        <v>2012</v>
      </c>
      <c r="AA8" s="4" t="s">
        <v>2004</v>
      </c>
      <c r="AB8" s="4" t="s">
        <v>1968</v>
      </c>
      <c r="AC8" s="4" t="s">
        <v>1985</v>
      </c>
      <c r="AD8" s="4" t="s">
        <v>1949</v>
      </c>
      <c r="AE8" s="4" t="s">
        <v>1972</v>
      </c>
      <c r="AF8" s="4" t="s">
        <v>1918</v>
      </c>
      <c r="AG8" s="4" t="s">
        <v>2008</v>
      </c>
      <c r="AH8" s="4" t="s">
        <v>1957</v>
      </c>
      <c r="AI8" s="4" t="s">
        <v>1943</v>
      </c>
      <c r="AJ8" s="4" t="s">
        <v>1979</v>
      </c>
      <c r="AK8" s="4" t="s">
        <v>1945</v>
      </c>
      <c r="AL8" s="4" t="s">
        <v>1936</v>
      </c>
      <c r="AM8" s="4" t="s">
        <v>1914</v>
      </c>
      <c r="AN8" s="4" t="s">
        <v>1982</v>
      </c>
      <c r="AO8" s="4" t="s">
        <v>1920</v>
      </c>
      <c r="AP8" s="4" t="s">
        <v>1961</v>
      </c>
      <c r="AQ8" s="4" t="s">
        <v>1894</v>
      </c>
      <c r="AR8" s="4" t="s">
        <v>1939</v>
      </c>
      <c r="AS8" s="4" t="s">
        <v>1946</v>
      </c>
      <c r="AT8" s="4" t="s">
        <v>2006</v>
      </c>
      <c r="AU8" s="4" t="s">
        <v>2009</v>
      </c>
      <c r="AV8" s="4" t="s">
        <v>1966</v>
      </c>
      <c r="AW8" s="4" t="s">
        <v>2010</v>
      </c>
      <c r="AX8" s="4" t="s">
        <v>1947</v>
      </c>
      <c r="AY8" s="4" t="s">
        <v>1971</v>
      </c>
      <c r="AZ8" s="4" t="s">
        <v>1953</v>
      </c>
      <c r="BA8" s="4" t="s">
        <v>2007</v>
      </c>
      <c r="BB8" s="4" t="s">
        <v>2013</v>
      </c>
      <c r="BC8" s="4" t="s">
        <v>1933</v>
      </c>
      <c r="BD8" s="4" t="s">
        <v>1969</v>
      </c>
      <c r="BE8" s="4" t="s">
        <v>1922</v>
      </c>
      <c r="BF8" s="4" t="s">
        <v>1993</v>
      </c>
      <c r="BG8" s="4" t="s">
        <v>1912</v>
      </c>
      <c r="BH8" s="4" t="s">
        <v>2014</v>
      </c>
      <c r="BI8" s="4" t="s">
        <v>1944</v>
      </c>
      <c r="BJ8" s="4" t="s">
        <v>1984</v>
      </c>
      <c r="BK8" s="4" t="s">
        <v>1921</v>
      </c>
      <c r="BL8" s="4" t="s">
        <v>1926</v>
      </c>
      <c r="BM8" s="4" t="s">
        <v>2011</v>
      </c>
      <c r="BN8" s="4" t="s">
        <v>1901</v>
      </c>
      <c r="BO8" s="4" t="s">
        <v>1980</v>
      </c>
      <c r="BP8" s="4" t="s">
        <v>1964</v>
      </c>
      <c r="BQ8" s="4" t="s">
        <v>1903</v>
      </c>
      <c r="BR8" s="4" t="s">
        <v>1927</v>
      </c>
      <c r="BS8" s="4" t="s">
        <v>1938</v>
      </c>
      <c r="BT8" s="4" t="s">
        <v>1962</v>
      </c>
      <c r="BU8" s="4" t="s">
        <v>1932</v>
      </c>
      <c r="BV8" s="4" t="s">
        <v>1897</v>
      </c>
      <c r="BW8" s="4" t="s">
        <v>1937</v>
      </c>
      <c r="BX8" s="4" t="s">
        <v>1904</v>
      </c>
      <c r="BY8" s="4" t="s">
        <v>1983</v>
      </c>
      <c r="BZ8" s="4" t="s">
        <v>2000</v>
      </c>
      <c r="CA8" s="4" t="s">
        <v>1981</v>
      </c>
      <c r="CB8" s="4" t="s">
        <v>1896</v>
      </c>
      <c r="CC8" s="4" t="s">
        <v>1998</v>
      </c>
      <c r="CD8" s="4" t="s">
        <v>2005</v>
      </c>
      <c r="CE8" s="4" t="s">
        <v>1963</v>
      </c>
      <c r="CF8" s="4" t="s">
        <v>1951</v>
      </c>
      <c r="CG8" s="4" t="s">
        <v>1925</v>
      </c>
      <c r="CH8" s="4" t="s">
        <v>1916</v>
      </c>
      <c r="CI8" s="4" t="s">
        <v>1895</v>
      </c>
      <c r="CJ8" s="4" t="s">
        <v>1915</v>
      </c>
      <c r="CK8" s="4" t="s">
        <v>1995</v>
      </c>
      <c r="CL8" s="4" t="s">
        <v>1928</v>
      </c>
      <c r="CM8" s="4" t="s">
        <v>1997</v>
      </c>
      <c r="CN8" s="4" t="s">
        <v>1909</v>
      </c>
      <c r="CO8" s="4" t="s">
        <v>1955</v>
      </c>
      <c r="CP8" s="4" t="s">
        <v>1907</v>
      </c>
      <c r="CQ8" s="4" t="s">
        <v>1989</v>
      </c>
      <c r="CR8" s="4" t="s">
        <v>1900</v>
      </c>
      <c r="CS8" s="4" t="s">
        <v>1905</v>
      </c>
      <c r="CT8" s="4" t="s">
        <v>1934</v>
      </c>
      <c r="CU8" s="4" t="s">
        <v>2002</v>
      </c>
      <c r="CV8" s="4" t="s">
        <v>1942</v>
      </c>
      <c r="CW8" s="4" t="s">
        <v>1978</v>
      </c>
      <c r="CX8" s="4" t="s">
        <v>1930</v>
      </c>
      <c r="CY8" s="4" t="s">
        <v>1960</v>
      </c>
      <c r="CZ8" s="4" t="s">
        <v>1911</v>
      </c>
      <c r="DA8" s="4" t="s">
        <v>1952</v>
      </c>
      <c r="DB8" s="4" t="s">
        <v>1917</v>
      </c>
      <c r="DC8" s="4" t="s">
        <v>1975</v>
      </c>
      <c r="DD8" s="4" t="s">
        <v>1948</v>
      </c>
      <c r="DE8" s="4" t="s">
        <v>1923</v>
      </c>
      <c r="DF8" s="4" t="s">
        <v>1988</v>
      </c>
      <c r="DG8" s="4" t="s">
        <v>1893</v>
      </c>
      <c r="DH8" s="4" t="s">
        <v>1996</v>
      </c>
      <c r="DI8" s="4" t="s">
        <v>1935</v>
      </c>
      <c r="DJ8" s="4" t="s">
        <v>1931</v>
      </c>
      <c r="DK8" s="4" t="s">
        <v>1999</v>
      </c>
      <c r="DL8" s="4" t="s">
        <v>1924</v>
      </c>
      <c r="DM8" s="4" t="s">
        <v>1977</v>
      </c>
      <c r="DN8" s="4" t="s">
        <v>1950</v>
      </c>
      <c r="DO8" s="4" t="s">
        <v>1941</v>
      </c>
      <c r="DP8" s="4" t="s">
        <v>1967</v>
      </c>
      <c r="DQ8" s="4" t="s">
        <v>1902</v>
      </c>
      <c r="DR8" s="4" t="s">
        <v>2003</v>
      </c>
      <c r="DS8" s="4" t="s">
        <v>2001</v>
      </c>
      <c r="DT8" s="4" t="s">
        <v>1965</v>
      </c>
      <c r="DU8" s="4" t="s">
        <v>1959</v>
      </c>
      <c r="DV8" s="4" t="s">
        <v>1954</v>
      </c>
    </row>
    <row r="9" spans="2:126" ht="15.75" customHeight="1">
      <c r="B9" s="35"/>
      <c r="C9" s="12" t="s">
        <v>1526</v>
      </c>
      <c r="D9" s="4" t="s">
        <v>1625</v>
      </c>
      <c r="E9" s="4" t="s">
        <v>1607</v>
      </c>
      <c r="F9" s="4" t="s">
        <v>1540</v>
      </c>
      <c r="G9" s="4" t="s">
        <v>1547</v>
      </c>
      <c r="H9" s="4" t="s">
        <v>1604</v>
      </c>
      <c r="I9" s="4" t="s">
        <v>1608</v>
      </c>
      <c r="K9" s="4" t="s">
        <v>1626</v>
      </c>
      <c r="L9" s="4" t="s">
        <v>1592</v>
      </c>
      <c r="M9" s="4" t="s">
        <v>1532</v>
      </c>
      <c r="N9" s="4" t="s">
        <v>1628</v>
      </c>
      <c r="O9" s="4" t="s">
        <v>1542</v>
      </c>
      <c r="P9" s="4" t="s">
        <v>1574</v>
      </c>
      <c r="Q9" s="4" t="s">
        <v>1553</v>
      </c>
      <c r="R9" s="4" t="s">
        <v>1533</v>
      </c>
      <c r="S9" s="4" t="s">
        <v>1590</v>
      </c>
      <c r="T9" s="4" t="s">
        <v>1620</v>
      </c>
      <c r="U9" s="4" t="s">
        <v>1610</v>
      </c>
      <c r="V9" s="4" t="s">
        <v>1563</v>
      </c>
      <c r="W9" s="4" t="s">
        <v>1544</v>
      </c>
      <c r="X9" s="4" t="s">
        <v>1624</v>
      </c>
      <c r="Y9" s="4" t="s">
        <v>1621</v>
      </c>
      <c r="Z9" s="4" t="s">
        <v>1646</v>
      </c>
      <c r="AA9" s="4" t="s">
        <v>1638</v>
      </c>
      <c r="AB9" s="4" t="s">
        <v>1602</v>
      </c>
      <c r="AC9" s="4" t="s">
        <v>1619</v>
      </c>
      <c r="AD9" s="4" t="s">
        <v>1583</v>
      </c>
      <c r="AE9" s="4" t="s">
        <v>1606</v>
      </c>
      <c r="AF9" s="4" t="s">
        <v>1552</v>
      </c>
      <c r="AG9" s="4" t="s">
        <v>1642</v>
      </c>
      <c r="AH9" s="4" t="s">
        <v>1591</v>
      </c>
      <c r="AI9" s="4" t="s">
        <v>1577</v>
      </c>
      <c r="AJ9" s="4" t="s">
        <v>1613</v>
      </c>
      <c r="AK9" s="4" t="s">
        <v>1579</v>
      </c>
      <c r="AL9" s="4" t="s">
        <v>1570</v>
      </c>
      <c r="AM9" s="4" t="s">
        <v>1548</v>
      </c>
      <c r="AN9" s="4" t="s">
        <v>1616</v>
      </c>
      <c r="AO9" s="4" t="s">
        <v>1554</v>
      </c>
      <c r="AP9" s="4" t="s">
        <v>1595</v>
      </c>
      <c r="AQ9" s="4" t="s">
        <v>1528</v>
      </c>
      <c r="AR9" s="4" t="s">
        <v>1573</v>
      </c>
      <c r="AS9" s="4" t="s">
        <v>1580</v>
      </c>
      <c r="AT9" s="4" t="s">
        <v>1640</v>
      </c>
      <c r="AU9" s="4" t="s">
        <v>1643</v>
      </c>
      <c r="AV9" s="4" t="s">
        <v>1600</v>
      </c>
      <c r="AW9" s="4" t="s">
        <v>1644</v>
      </c>
      <c r="AX9" s="4" t="s">
        <v>1581</v>
      </c>
      <c r="AY9" s="4" t="s">
        <v>1605</v>
      </c>
      <c r="AZ9" s="4" t="s">
        <v>1587</v>
      </c>
      <c r="BA9" s="4" t="s">
        <v>1641</v>
      </c>
      <c r="BB9" s="4" t="s">
        <v>1647</v>
      </c>
      <c r="BC9" s="4" t="s">
        <v>1567</v>
      </c>
      <c r="BD9" s="4" t="s">
        <v>1603</v>
      </c>
      <c r="BE9" s="4" t="s">
        <v>1556</v>
      </c>
      <c r="BF9" s="4" t="s">
        <v>1627</v>
      </c>
      <c r="BG9" s="4" t="s">
        <v>1546</v>
      </c>
      <c r="BH9" s="4" t="s">
        <v>1648</v>
      </c>
      <c r="BI9" s="4" t="s">
        <v>1578</v>
      </c>
      <c r="BJ9" s="4" t="s">
        <v>1618</v>
      </c>
      <c r="BK9" s="4" t="s">
        <v>1555</v>
      </c>
      <c r="BL9" s="4" t="s">
        <v>1560</v>
      </c>
      <c r="BM9" s="4" t="s">
        <v>1645</v>
      </c>
      <c r="BN9" s="4" t="s">
        <v>1535</v>
      </c>
      <c r="BO9" s="4" t="s">
        <v>1614</v>
      </c>
      <c r="BP9" s="4" t="s">
        <v>1598</v>
      </c>
      <c r="BQ9" s="4" t="s">
        <v>1537</v>
      </c>
      <c r="BR9" s="4" t="s">
        <v>1561</v>
      </c>
      <c r="BS9" s="4" t="s">
        <v>1572</v>
      </c>
      <c r="BT9" s="4" t="s">
        <v>1596</v>
      </c>
      <c r="BU9" s="4" t="s">
        <v>1566</v>
      </c>
      <c r="BV9" s="4" t="s">
        <v>1531</v>
      </c>
      <c r="BW9" s="4" t="s">
        <v>1571</v>
      </c>
      <c r="BX9" s="4" t="s">
        <v>1538</v>
      </c>
      <c r="BY9" s="4" t="s">
        <v>1617</v>
      </c>
      <c r="BZ9" s="4" t="s">
        <v>1634</v>
      </c>
      <c r="CA9" s="4" t="s">
        <v>1615</v>
      </c>
      <c r="CB9" s="4" t="s">
        <v>1530</v>
      </c>
      <c r="CC9" s="4" t="s">
        <v>1632</v>
      </c>
      <c r="CD9" s="4" t="s">
        <v>1639</v>
      </c>
      <c r="CE9" s="4" t="s">
        <v>1597</v>
      </c>
      <c r="CF9" s="4" t="s">
        <v>1585</v>
      </c>
      <c r="CG9" s="4" t="s">
        <v>1559</v>
      </c>
      <c r="CH9" s="4" t="s">
        <v>1550</v>
      </c>
      <c r="CI9" s="4" t="s">
        <v>1529</v>
      </c>
      <c r="CJ9" s="4" t="s">
        <v>1549</v>
      </c>
      <c r="CK9" s="4" t="s">
        <v>1629</v>
      </c>
      <c r="CL9" s="4" t="s">
        <v>1562</v>
      </c>
      <c r="CM9" s="4" t="s">
        <v>1631</v>
      </c>
      <c r="CN9" s="4" t="s">
        <v>1543</v>
      </c>
      <c r="CO9" s="4" t="s">
        <v>1589</v>
      </c>
      <c r="CP9" s="4" t="s">
        <v>1541</v>
      </c>
      <c r="CQ9" s="4" t="s">
        <v>1623</v>
      </c>
      <c r="CR9" s="4" t="s">
        <v>1534</v>
      </c>
      <c r="CS9" s="4" t="s">
        <v>1539</v>
      </c>
      <c r="CT9" s="4" t="s">
        <v>1568</v>
      </c>
      <c r="CU9" s="4" t="s">
        <v>1636</v>
      </c>
      <c r="CV9" s="4" t="s">
        <v>1576</v>
      </c>
      <c r="CW9" s="4" t="s">
        <v>1612</v>
      </c>
      <c r="CX9" s="4" t="s">
        <v>1564</v>
      </c>
      <c r="CY9" s="4" t="s">
        <v>1594</v>
      </c>
      <c r="CZ9" s="4" t="s">
        <v>1545</v>
      </c>
      <c r="DA9" s="4" t="s">
        <v>1586</v>
      </c>
      <c r="DB9" s="4" t="s">
        <v>1551</v>
      </c>
      <c r="DC9" s="4" t="s">
        <v>1609</v>
      </c>
      <c r="DD9" s="4" t="s">
        <v>1582</v>
      </c>
      <c r="DE9" s="4" t="s">
        <v>1557</v>
      </c>
      <c r="DF9" s="4" t="s">
        <v>1622</v>
      </c>
      <c r="DG9" s="4" t="s">
        <v>1527</v>
      </c>
      <c r="DH9" s="4" t="s">
        <v>1630</v>
      </c>
      <c r="DI9" s="4" t="s">
        <v>1569</v>
      </c>
      <c r="DJ9" s="4" t="s">
        <v>1565</v>
      </c>
      <c r="DK9" s="4" t="s">
        <v>1633</v>
      </c>
      <c r="DL9" s="4" t="s">
        <v>1558</v>
      </c>
      <c r="DM9" s="4" t="s">
        <v>1611</v>
      </c>
      <c r="DN9" s="4" t="s">
        <v>1584</v>
      </c>
      <c r="DO9" s="4" t="s">
        <v>1575</v>
      </c>
      <c r="DP9" s="4" t="s">
        <v>1601</v>
      </c>
      <c r="DQ9" s="4" t="s">
        <v>1536</v>
      </c>
      <c r="DR9" s="4" t="s">
        <v>1637</v>
      </c>
      <c r="DS9" s="4" t="s">
        <v>1635</v>
      </c>
      <c r="DT9" s="4" t="s">
        <v>1599</v>
      </c>
      <c r="DU9" s="4" t="s">
        <v>1593</v>
      </c>
      <c r="DV9" s="4" t="s">
        <v>1588</v>
      </c>
    </row>
    <row r="10" spans="2:126" ht="15.75" customHeight="1">
      <c r="B10" s="35"/>
      <c r="C10" s="12" t="s">
        <v>912</v>
      </c>
      <c r="D10" s="4" t="s">
        <v>1869</v>
      </c>
      <c r="E10" s="4" t="s">
        <v>1851</v>
      </c>
      <c r="F10" s="4" t="s">
        <v>1662</v>
      </c>
      <c r="G10" s="4" t="s">
        <v>1669</v>
      </c>
      <c r="H10" s="4" t="s">
        <v>1848</v>
      </c>
      <c r="I10" s="4" t="s">
        <v>1852</v>
      </c>
      <c r="K10" s="4" t="s">
        <v>1870</v>
      </c>
      <c r="L10" s="4" t="s">
        <v>1836</v>
      </c>
      <c r="M10" s="4" t="s">
        <v>1654</v>
      </c>
      <c r="N10" s="4" t="s">
        <v>1872</v>
      </c>
      <c r="O10" s="4" t="s">
        <v>1664</v>
      </c>
      <c r="P10" s="4" t="s">
        <v>1818</v>
      </c>
      <c r="Q10" s="4" t="s">
        <v>1797</v>
      </c>
      <c r="R10" s="4" t="s">
        <v>1655</v>
      </c>
      <c r="S10" s="4" t="s">
        <v>1834</v>
      </c>
      <c r="T10" s="4" t="s">
        <v>1864</v>
      </c>
      <c r="U10" s="4" t="s">
        <v>1854</v>
      </c>
      <c r="V10" s="4" t="s">
        <v>1807</v>
      </c>
      <c r="W10" s="4" t="s">
        <v>1666</v>
      </c>
      <c r="X10" s="4" t="s">
        <v>1868</v>
      </c>
      <c r="Y10" s="4" t="s">
        <v>1865</v>
      </c>
      <c r="Z10" s="4" t="s">
        <v>1890</v>
      </c>
      <c r="AA10" s="4" t="s">
        <v>1882</v>
      </c>
      <c r="AB10" s="4" t="s">
        <v>1846</v>
      </c>
      <c r="AC10" s="4" t="s">
        <v>1863</v>
      </c>
      <c r="AD10" s="4" t="s">
        <v>1827</v>
      </c>
      <c r="AE10" s="4" t="s">
        <v>1850</v>
      </c>
      <c r="AF10" s="4" t="s">
        <v>1796</v>
      </c>
      <c r="AG10" s="4" t="s">
        <v>1886</v>
      </c>
      <c r="AH10" s="4" t="s">
        <v>1835</v>
      </c>
      <c r="AI10" s="4" t="s">
        <v>1821</v>
      </c>
      <c r="AJ10" s="4" t="s">
        <v>1857</v>
      </c>
      <c r="AK10" s="4" t="s">
        <v>1823</v>
      </c>
      <c r="AL10" s="4" t="s">
        <v>1814</v>
      </c>
      <c r="AM10" s="4" t="s">
        <v>1670</v>
      </c>
      <c r="AN10" s="4" t="s">
        <v>1860</v>
      </c>
      <c r="AO10" s="4" t="s">
        <v>1798</v>
      </c>
      <c r="AP10" s="4" t="s">
        <v>1839</v>
      </c>
      <c r="AQ10" s="4" t="s">
        <v>1650</v>
      </c>
      <c r="AR10" s="4" t="s">
        <v>1817</v>
      </c>
      <c r="AS10" s="4" t="s">
        <v>1824</v>
      </c>
      <c r="AT10" s="4" t="s">
        <v>1884</v>
      </c>
      <c r="AU10" s="4" t="s">
        <v>1887</v>
      </c>
      <c r="AV10" s="4" t="s">
        <v>1844</v>
      </c>
      <c r="AW10" s="4" t="s">
        <v>1888</v>
      </c>
      <c r="AX10" s="4" t="s">
        <v>1825</v>
      </c>
      <c r="AY10" s="4" t="s">
        <v>1849</v>
      </c>
      <c r="AZ10" s="4" t="s">
        <v>1831</v>
      </c>
      <c r="BA10" s="4" t="s">
        <v>1885</v>
      </c>
      <c r="BB10" s="4" t="s">
        <v>1891</v>
      </c>
      <c r="BC10" s="4" t="s">
        <v>1811</v>
      </c>
      <c r="BD10" s="4" t="s">
        <v>1847</v>
      </c>
      <c r="BE10" s="4" t="s">
        <v>1800</v>
      </c>
      <c r="BF10" s="4" t="s">
        <v>1871</v>
      </c>
      <c r="BG10" s="4" t="s">
        <v>1668</v>
      </c>
      <c r="BH10" s="4" t="s">
        <v>1892</v>
      </c>
      <c r="BI10" s="4" t="s">
        <v>1822</v>
      </c>
      <c r="BJ10" s="4" t="s">
        <v>1862</v>
      </c>
      <c r="BK10" s="4" t="s">
        <v>1799</v>
      </c>
      <c r="BL10" s="4" t="s">
        <v>1804</v>
      </c>
      <c r="BM10" s="4" t="s">
        <v>1889</v>
      </c>
      <c r="BN10" s="4" t="s">
        <v>1657</v>
      </c>
      <c r="BO10" s="4" t="s">
        <v>1858</v>
      </c>
      <c r="BP10" s="4" t="s">
        <v>1842</v>
      </c>
      <c r="BQ10" s="4" t="s">
        <v>1659</v>
      </c>
      <c r="BR10" s="4" t="s">
        <v>1805</v>
      </c>
      <c r="BS10" s="4" t="s">
        <v>1816</v>
      </c>
      <c r="BT10" s="4" t="s">
        <v>1840</v>
      </c>
      <c r="BU10" s="4" t="s">
        <v>1810</v>
      </c>
      <c r="BV10" s="4" t="s">
        <v>1653</v>
      </c>
      <c r="BW10" s="4" t="s">
        <v>1815</v>
      </c>
      <c r="BX10" s="4" t="s">
        <v>1660</v>
      </c>
      <c r="BY10" s="4" t="s">
        <v>1861</v>
      </c>
      <c r="BZ10" s="4" t="s">
        <v>1878</v>
      </c>
      <c r="CA10" s="4" t="s">
        <v>1859</v>
      </c>
      <c r="CB10" s="4" t="s">
        <v>1652</v>
      </c>
      <c r="CC10" s="4" t="s">
        <v>1876</v>
      </c>
      <c r="CD10" s="4" t="s">
        <v>1883</v>
      </c>
      <c r="CE10" s="4" t="s">
        <v>1841</v>
      </c>
      <c r="CF10" s="4" t="s">
        <v>1829</v>
      </c>
      <c r="CG10" s="4" t="s">
        <v>1803</v>
      </c>
      <c r="CH10" s="4" t="s">
        <v>1672</v>
      </c>
      <c r="CI10" s="4" t="s">
        <v>1651</v>
      </c>
      <c r="CJ10" s="4" t="s">
        <v>1671</v>
      </c>
      <c r="CK10" s="4" t="s">
        <v>1873</v>
      </c>
      <c r="CL10" s="4" t="s">
        <v>1806</v>
      </c>
      <c r="CM10" s="4" t="s">
        <v>1875</v>
      </c>
      <c r="CN10" s="4" t="s">
        <v>1665</v>
      </c>
      <c r="CO10" s="4" t="s">
        <v>1833</v>
      </c>
      <c r="CP10" s="4" t="s">
        <v>1663</v>
      </c>
      <c r="CQ10" s="4" t="s">
        <v>1867</v>
      </c>
      <c r="CR10" s="4" t="s">
        <v>1656</v>
      </c>
      <c r="CS10" s="4" t="s">
        <v>1661</v>
      </c>
      <c r="CT10" s="4" t="s">
        <v>1812</v>
      </c>
      <c r="CU10" s="4" t="s">
        <v>1880</v>
      </c>
      <c r="CV10" s="4" t="s">
        <v>1820</v>
      </c>
      <c r="CW10" s="4" t="s">
        <v>1856</v>
      </c>
      <c r="CX10" s="4" t="s">
        <v>1808</v>
      </c>
      <c r="CY10" s="4" t="s">
        <v>1838</v>
      </c>
      <c r="CZ10" s="4" t="s">
        <v>1667</v>
      </c>
      <c r="DA10" s="4" t="s">
        <v>1830</v>
      </c>
      <c r="DB10" s="4" t="s">
        <v>1673</v>
      </c>
      <c r="DC10" s="4" t="s">
        <v>1853</v>
      </c>
      <c r="DD10" s="4" t="s">
        <v>1826</v>
      </c>
      <c r="DE10" s="4" t="s">
        <v>1801</v>
      </c>
      <c r="DF10" s="4" t="s">
        <v>1866</v>
      </c>
      <c r="DG10" s="4" t="s">
        <v>1649</v>
      </c>
      <c r="DH10" s="4" t="s">
        <v>1874</v>
      </c>
      <c r="DI10" s="4" t="s">
        <v>1813</v>
      </c>
      <c r="DJ10" s="4" t="s">
        <v>1809</v>
      </c>
      <c r="DK10" s="4" t="s">
        <v>1877</v>
      </c>
      <c r="DL10" s="4" t="s">
        <v>1802</v>
      </c>
      <c r="DM10" s="4" t="s">
        <v>1855</v>
      </c>
      <c r="DN10" s="4" t="s">
        <v>1828</v>
      </c>
      <c r="DO10" s="4" t="s">
        <v>1819</v>
      </c>
      <c r="DP10" s="4" t="s">
        <v>1845</v>
      </c>
      <c r="DQ10" s="4" t="s">
        <v>1658</v>
      </c>
      <c r="DR10" s="4" t="s">
        <v>1881</v>
      </c>
      <c r="DS10" s="4" t="s">
        <v>1879</v>
      </c>
      <c r="DT10" s="4" t="s">
        <v>1843</v>
      </c>
      <c r="DU10" s="4" t="s">
        <v>1837</v>
      </c>
      <c r="DV10" s="4" t="s">
        <v>1832</v>
      </c>
    </row>
    <row r="11" spans="2:126" ht="15.75" customHeight="1">
      <c r="B11" s="35"/>
      <c r="C11" s="14" t="s">
        <v>2015</v>
      </c>
      <c r="D11" s="7" t="s">
        <v>2114</v>
      </c>
      <c r="E11" s="7" t="s">
        <v>2096</v>
      </c>
      <c r="F11" s="7" t="s">
        <v>2029</v>
      </c>
      <c r="G11" s="7" t="s">
        <v>2036</v>
      </c>
      <c r="H11" s="7" t="s">
        <v>2093</v>
      </c>
      <c r="I11" s="7" t="s">
        <v>2097</v>
      </c>
      <c r="J11" s="3"/>
      <c r="K11" s="7" t="s">
        <v>2115</v>
      </c>
      <c r="L11" s="7" t="s">
        <v>2081</v>
      </c>
      <c r="M11" s="7" t="s">
        <v>2021</v>
      </c>
      <c r="N11" s="7" t="s">
        <v>2117</v>
      </c>
      <c r="O11" s="7" t="s">
        <v>2031</v>
      </c>
      <c r="P11" s="7" t="s">
        <v>2063</v>
      </c>
      <c r="Q11" s="7" t="s">
        <v>2042</v>
      </c>
      <c r="R11" s="7" t="s">
        <v>2022</v>
      </c>
      <c r="S11" s="7" t="s">
        <v>2079</v>
      </c>
      <c r="T11" s="7" t="s">
        <v>2109</v>
      </c>
      <c r="U11" s="7" t="s">
        <v>2099</v>
      </c>
      <c r="V11" s="7" t="s">
        <v>2052</v>
      </c>
      <c r="W11" s="7" t="s">
        <v>2033</v>
      </c>
      <c r="X11" s="7" t="s">
        <v>2113</v>
      </c>
      <c r="Y11" s="7" t="s">
        <v>2110</v>
      </c>
      <c r="Z11" s="7" t="s">
        <v>2135</v>
      </c>
      <c r="AA11" s="7" t="s">
        <v>2127</v>
      </c>
      <c r="AB11" s="7" t="s">
        <v>2091</v>
      </c>
      <c r="AC11" s="7" t="s">
        <v>2108</v>
      </c>
      <c r="AD11" s="7" t="s">
        <v>2072</v>
      </c>
      <c r="AE11" s="7" t="s">
        <v>2095</v>
      </c>
      <c r="AF11" s="7" t="s">
        <v>2041</v>
      </c>
      <c r="AG11" s="7" t="s">
        <v>2131</v>
      </c>
      <c r="AH11" s="7" t="s">
        <v>2080</v>
      </c>
      <c r="AI11" s="7" t="s">
        <v>2066</v>
      </c>
      <c r="AJ11" s="7" t="s">
        <v>2102</v>
      </c>
      <c r="AK11" s="7" t="s">
        <v>2068</v>
      </c>
      <c r="AL11" s="7" t="s">
        <v>2059</v>
      </c>
      <c r="AM11" s="7" t="s">
        <v>2037</v>
      </c>
      <c r="AN11" s="7" t="s">
        <v>2105</v>
      </c>
      <c r="AO11" s="7" t="s">
        <v>2043</v>
      </c>
      <c r="AP11" s="7" t="s">
        <v>2084</v>
      </c>
      <c r="AQ11" s="7" t="s">
        <v>2017</v>
      </c>
      <c r="AR11" s="7" t="s">
        <v>2062</v>
      </c>
      <c r="AS11" s="7" t="s">
        <v>2069</v>
      </c>
      <c r="AT11" s="7" t="s">
        <v>2129</v>
      </c>
      <c r="AU11" s="7" t="s">
        <v>2132</v>
      </c>
      <c r="AV11" s="7" t="s">
        <v>2089</v>
      </c>
      <c r="AW11" s="7" t="s">
        <v>2133</v>
      </c>
      <c r="AX11" s="7" t="s">
        <v>2070</v>
      </c>
      <c r="AY11" s="7" t="s">
        <v>2094</v>
      </c>
      <c r="AZ11" s="7" t="s">
        <v>2076</v>
      </c>
      <c r="BA11" s="7" t="s">
        <v>2130</v>
      </c>
      <c r="BB11" s="7" t="s">
        <v>2136</v>
      </c>
      <c r="BC11" s="7" t="s">
        <v>2056</v>
      </c>
      <c r="BD11" s="7" t="s">
        <v>2092</v>
      </c>
      <c r="BE11" s="7" t="s">
        <v>2045</v>
      </c>
      <c r="BF11" s="7" t="s">
        <v>2116</v>
      </c>
      <c r="BG11" s="7" t="s">
        <v>2035</v>
      </c>
      <c r="BH11" s="7" t="s">
        <v>2137</v>
      </c>
      <c r="BI11" s="7" t="s">
        <v>2067</v>
      </c>
      <c r="BJ11" s="7" t="s">
        <v>2107</v>
      </c>
      <c r="BK11" s="7" t="s">
        <v>2044</v>
      </c>
      <c r="BL11" s="7" t="s">
        <v>2049</v>
      </c>
      <c r="BM11" s="7" t="s">
        <v>2134</v>
      </c>
      <c r="BN11" s="7" t="s">
        <v>2024</v>
      </c>
      <c r="BO11" s="7" t="s">
        <v>2103</v>
      </c>
      <c r="BP11" s="7" t="s">
        <v>2087</v>
      </c>
      <c r="BQ11" s="7" t="s">
        <v>2026</v>
      </c>
      <c r="BR11" s="7" t="s">
        <v>2050</v>
      </c>
      <c r="BS11" s="7" t="s">
        <v>2061</v>
      </c>
      <c r="BT11" s="7" t="s">
        <v>2085</v>
      </c>
      <c r="BU11" s="7" t="s">
        <v>2055</v>
      </c>
      <c r="BV11" s="7" t="s">
        <v>2020</v>
      </c>
      <c r="BW11" s="7" t="s">
        <v>2060</v>
      </c>
      <c r="BX11" s="7" t="s">
        <v>2027</v>
      </c>
      <c r="BY11" s="7" t="s">
        <v>2106</v>
      </c>
      <c r="BZ11" s="7" t="s">
        <v>2123</v>
      </c>
      <c r="CA11" s="7" t="s">
        <v>2104</v>
      </c>
      <c r="CB11" s="7" t="s">
        <v>2019</v>
      </c>
      <c r="CC11" s="7" t="s">
        <v>2121</v>
      </c>
      <c r="CD11" s="7" t="s">
        <v>2128</v>
      </c>
      <c r="CE11" s="7" t="s">
        <v>2086</v>
      </c>
      <c r="CF11" s="7" t="s">
        <v>2074</v>
      </c>
      <c r="CG11" s="7" t="s">
        <v>2048</v>
      </c>
      <c r="CH11" s="7" t="s">
        <v>2039</v>
      </c>
      <c r="CI11" s="7" t="s">
        <v>2018</v>
      </c>
      <c r="CJ11" s="7" t="s">
        <v>2038</v>
      </c>
      <c r="CK11" s="7" t="s">
        <v>2118</v>
      </c>
      <c r="CL11" s="7" t="s">
        <v>2051</v>
      </c>
      <c r="CM11" s="7" t="s">
        <v>2120</v>
      </c>
      <c r="CN11" s="7" t="s">
        <v>2032</v>
      </c>
      <c r="CO11" s="7" t="s">
        <v>2078</v>
      </c>
      <c r="CP11" s="7" t="s">
        <v>2030</v>
      </c>
      <c r="CQ11" s="7" t="s">
        <v>2112</v>
      </c>
      <c r="CR11" s="7" t="s">
        <v>2023</v>
      </c>
      <c r="CS11" s="7" t="s">
        <v>2028</v>
      </c>
      <c r="CT11" s="7" t="s">
        <v>2057</v>
      </c>
      <c r="CU11" s="7" t="s">
        <v>2125</v>
      </c>
      <c r="CV11" s="7" t="s">
        <v>2065</v>
      </c>
      <c r="CW11" s="7" t="s">
        <v>2101</v>
      </c>
      <c r="CX11" s="7" t="s">
        <v>2053</v>
      </c>
      <c r="CY11" s="7" t="s">
        <v>2083</v>
      </c>
      <c r="CZ11" s="7" t="s">
        <v>2034</v>
      </c>
      <c r="DA11" s="7" t="s">
        <v>2075</v>
      </c>
      <c r="DB11" s="7" t="s">
        <v>2040</v>
      </c>
      <c r="DC11" s="7" t="s">
        <v>2098</v>
      </c>
      <c r="DD11" s="7" t="s">
        <v>2071</v>
      </c>
      <c r="DE11" s="7" t="s">
        <v>2046</v>
      </c>
      <c r="DF11" s="7" t="s">
        <v>2111</v>
      </c>
      <c r="DG11" s="7" t="s">
        <v>2016</v>
      </c>
      <c r="DH11" s="7" t="s">
        <v>2119</v>
      </c>
      <c r="DI11" s="7" t="s">
        <v>2058</v>
      </c>
      <c r="DJ11" s="7" t="s">
        <v>2054</v>
      </c>
      <c r="DK11" s="7" t="s">
        <v>2122</v>
      </c>
      <c r="DL11" s="7" t="s">
        <v>2047</v>
      </c>
      <c r="DM11" s="7" t="s">
        <v>2100</v>
      </c>
      <c r="DN11" s="7" t="s">
        <v>2073</v>
      </c>
      <c r="DO11" s="7" t="s">
        <v>2064</v>
      </c>
      <c r="DP11" s="7" t="s">
        <v>2090</v>
      </c>
      <c r="DQ11" s="7" t="s">
        <v>2025</v>
      </c>
      <c r="DR11" s="7" t="s">
        <v>2126</v>
      </c>
      <c r="DS11" s="7" t="s">
        <v>2124</v>
      </c>
      <c r="DT11" s="7" t="s">
        <v>2088</v>
      </c>
      <c r="DU11" s="7" t="s">
        <v>2082</v>
      </c>
      <c r="DV11" s="7" t="s">
        <v>2077</v>
      </c>
    </row>
    <row r="12" spans="2:126" ht="20.25" customHeight="1">
      <c r="B12" s="35"/>
      <c r="C12" s="1" t="s">
        <v>2450</v>
      </c>
      <c r="D12" s="5">
        <f aca="true" t="shared" si="0" ref="D12:AE12">(D16+D19+D22+D25+D28)/5</f>
        <v>13339.424340000001</v>
      </c>
      <c r="E12" s="5">
        <f t="shared" si="0"/>
        <v>13287.139500000001</v>
      </c>
      <c r="F12" s="5">
        <f t="shared" si="0"/>
        <v>13250.813880000002</v>
      </c>
      <c r="G12" s="5">
        <f t="shared" si="0"/>
        <v>13109.02806</v>
      </c>
      <c r="H12" s="5">
        <f t="shared" si="0"/>
        <v>13046.48978</v>
      </c>
      <c r="I12" s="5">
        <f t="shared" si="0"/>
        <v>12974.158379999999</v>
      </c>
      <c r="J12" s="5">
        <f t="shared" si="0"/>
        <v>12959.180000000002</v>
      </c>
      <c r="K12" s="5">
        <f t="shared" si="0"/>
        <v>12908.658080000001</v>
      </c>
      <c r="L12" s="5">
        <f t="shared" si="0"/>
        <v>12844.45356</v>
      </c>
      <c r="M12" s="5">
        <f t="shared" si="0"/>
        <v>12801.4149</v>
      </c>
      <c r="N12" s="5">
        <f t="shared" si="0"/>
        <v>12736.5825</v>
      </c>
      <c r="O12" s="5">
        <f t="shared" si="0"/>
        <v>12717.480420000002</v>
      </c>
      <c r="P12" s="5">
        <f t="shared" si="0"/>
        <v>12714.704479999999</v>
      </c>
      <c r="Q12" s="5">
        <f t="shared" si="0"/>
        <v>12703.387680000002</v>
      </c>
      <c r="R12" s="5">
        <f t="shared" si="0"/>
        <v>12667.646040000001</v>
      </c>
      <c r="S12" s="5">
        <f t="shared" si="0"/>
        <v>12662.32602</v>
      </c>
      <c r="T12" s="5">
        <f t="shared" si="0"/>
        <v>12657.28912</v>
      </c>
      <c r="U12" s="5">
        <f t="shared" si="0"/>
        <v>12653.81842</v>
      </c>
      <c r="V12" s="5">
        <f t="shared" si="0"/>
        <v>12615.02714</v>
      </c>
      <c r="W12" s="5">
        <f t="shared" si="0"/>
        <v>12587.38916</v>
      </c>
      <c r="X12" s="5">
        <f t="shared" si="0"/>
        <v>12550.570640000002</v>
      </c>
      <c r="Y12" s="5">
        <f t="shared" si="0"/>
        <v>12526.42584</v>
      </c>
      <c r="Z12" s="5">
        <f t="shared" si="0"/>
        <v>12516.5529</v>
      </c>
      <c r="AA12" s="5">
        <f t="shared" si="0"/>
        <v>12453.98082</v>
      </c>
      <c r="AB12" s="5">
        <f t="shared" si="0"/>
        <v>12447.710280000001</v>
      </c>
      <c r="AC12" s="5">
        <f t="shared" si="0"/>
        <v>12421.80294</v>
      </c>
      <c r="AD12" s="5">
        <f t="shared" si="0"/>
        <v>12415.55854</v>
      </c>
      <c r="AE12" s="5">
        <f t="shared" si="0"/>
        <v>12366.59838</v>
      </c>
      <c r="AF12" s="5">
        <f aca="true" t="shared" si="1" ref="AF12:BK12">(AF16+AF19+AF22+AF25+AF28)/5</f>
        <v>12349.7545</v>
      </c>
      <c r="AG12" s="5">
        <f t="shared" si="1"/>
        <v>12317.122939999997</v>
      </c>
      <c r="AH12" s="5">
        <f t="shared" si="1"/>
        <v>12315.423340000001</v>
      </c>
      <c r="AI12" s="5">
        <f t="shared" si="1"/>
        <v>12314.83712</v>
      </c>
      <c r="AJ12" s="5">
        <f t="shared" si="1"/>
        <v>12304.334400000002</v>
      </c>
      <c r="AK12" s="5">
        <f t="shared" si="1"/>
        <v>12302.69488</v>
      </c>
      <c r="AL12" s="5">
        <f t="shared" si="1"/>
        <v>12293.484059999999</v>
      </c>
      <c r="AM12" s="5">
        <f t="shared" si="1"/>
        <v>12283.639720000001</v>
      </c>
      <c r="AN12" s="5">
        <f t="shared" si="1"/>
        <v>12246.85352</v>
      </c>
      <c r="AO12" s="5">
        <f t="shared" si="1"/>
        <v>12242.027619999999</v>
      </c>
      <c r="AP12" s="5">
        <f t="shared" si="1"/>
        <v>12234.2271</v>
      </c>
      <c r="AQ12" s="5">
        <f t="shared" si="1"/>
        <v>12219.12342</v>
      </c>
      <c r="AR12" s="5">
        <f t="shared" si="1"/>
        <v>12184.44366</v>
      </c>
      <c r="AS12" s="5">
        <f t="shared" si="1"/>
        <v>12165.04826</v>
      </c>
      <c r="AT12" s="5">
        <f t="shared" si="1"/>
        <v>12092.90344</v>
      </c>
      <c r="AU12" s="5">
        <f t="shared" si="1"/>
        <v>12090.56134</v>
      </c>
      <c r="AV12" s="5">
        <f t="shared" si="1"/>
        <v>12077.092359999999</v>
      </c>
      <c r="AW12" s="5">
        <f t="shared" si="1"/>
        <v>12067.01594</v>
      </c>
      <c r="AX12" s="5">
        <f t="shared" si="1"/>
        <v>12012.42508</v>
      </c>
      <c r="AY12" s="5">
        <f t="shared" si="1"/>
        <v>12002.86086</v>
      </c>
      <c r="AZ12" s="5">
        <f t="shared" si="1"/>
        <v>11961.929660000002</v>
      </c>
      <c r="BA12" s="5">
        <f t="shared" si="1"/>
        <v>11958.9601</v>
      </c>
      <c r="BB12" s="5">
        <f t="shared" si="1"/>
        <v>11956.828920000002</v>
      </c>
      <c r="BC12" s="5">
        <f t="shared" si="1"/>
        <v>11951.92644</v>
      </c>
      <c r="BD12" s="5">
        <f t="shared" si="1"/>
        <v>11929.352719999999</v>
      </c>
      <c r="BE12" s="5">
        <f t="shared" si="1"/>
        <v>11906.560940000001</v>
      </c>
      <c r="BF12" s="5">
        <f t="shared" si="1"/>
        <v>11901.96508</v>
      </c>
      <c r="BG12" s="5">
        <f t="shared" si="1"/>
        <v>11893.3789</v>
      </c>
      <c r="BH12" s="5">
        <f t="shared" si="1"/>
        <v>11891.52416</v>
      </c>
      <c r="BI12" s="5">
        <f t="shared" si="1"/>
        <v>11891.1314</v>
      </c>
      <c r="BJ12" s="5">
        <f t="shared" si="1"/>
        <v>11884.956320000001</v>
      </c>
      <c r="BK12" s="5">
        <f t="shared" si="1"/>
        <v>11883.140800000001</v>
      </c>
      <c r="BL12" s="5">
        <f aca="true" t="shared" si="2" ref="BL12:CV12">(BL16+BL19+BL22+BL25+BL28)/5</f>
        <v>11872.52696</v>
      </c>
      <c r="BM12" s="5">
        <f t="shared" si="2"/>
        <v>11839.89932</v>
      </c>
      <c r="BN12" s="5">
        <f t="shared" si="2"/>
        <v>11835.66814</v>
      </c>
      <c r="BO12" s="5">
        <f t="shared" si="2"/>
        <v>11808.733960000001</v>
      </c>
      <c r="BP12" s="5">
        <f t="shared" si="2"/>
        <v>11799.27906</v>
      </c>
      <c r="BQ12" s="5">
        <f t="shared" si="2"/>
        <v>11757.4126</v>
      </c>
      <c r="BR12" s="5">
        <f t="shared" si="2"/>
        <v>11750.094079999999</v>
      </c>
      <c r="BS12" s="5">
        <f t="shared" si="2"/>
        <v>11728.983100000001</v>
      </c>
      <c r="BT12" s="5">
        <f t="shared" si="2"/>
        <v>11722.67448</v>
      </c>
      <c r="BU12" s="5">
        <f t="shared" si="2"/>
        <v>11715.7305</v>
      </c>
      <c r="BV12" s="5">
        <f t="shared" si="2"/>
        <v>11699.825800000002</v>
      </c>
      <c r="BW12" s="5">
        <f t="shared" si="2"/>
        <v>11668.86276</v>
      </c>
      <c r="BX12" s="5">
        <f t="shared" si="2"/>
        <v>11662.259460000001</v>
      </c>
      <c r="BY12" s="5">
        <f t="shared" si="2"/>
        <v>11652.4129</v>
      </c>
      <c r="BZ12" s="5">
        <f t="shared" si="2"/>
        <v>11626.77202</v>
      </c>
      <c r="CA12" s="5">
        <f t="shared" si="2"/>
        <v>11590.528019999998</v>
      </c>
      <c r="CB12" s="5">
        <f t="shared" si="2"/>
        <v>11557.484480000001</v>
      </c>
      <c r="CC12" s="5">
        <f t="shared" si="2"/>
        <v>11555.71768</v>
      </c>
      <c r="CD12" s="5">
        <f t="shared" si="2"/>
        <v>11546.576799999999</v>
      </c>
      <c r="CE12" s="5">
        <f t="shared" si="2"/>
        <v>11542.95616</v>
      </c>
      <c r="CF12" s="5">
        <f t="shared" si="2"/>
        <v>11530.371280000001</v>
      </c>
      <c r="CG12" s="5">
        <f t="shared" si="2"/>
        <v>11512.001699999999</v>
      </c>
      <c r="CH12" s="5">
        <f t="shared" si="2"/>
        <v>11510.180320000001</v>
      </c>
      <c r="CI12" s="5">
        <f t="shared" si="2"/>
        <v>11492.818000000003</v>
      </c>
      <c r="CJ12" s="5">
        <f t="shared" si="2"/>
        <v>11492.28204</v>
      </c>
      <c r="CK12" s="5">
        <f t="shared" si="2"/>
        <v>11479.90984</v>
      </c>
      <c r="CL12" s="5">
        <f t="shared" si="2"/>
        <v>11466.470560000002</v>
      </c>
      <c r="CM12" s="5">
        <f t="shared" si="2"/>
        <v>11454.1222</v>
      </c>
      <c r="CN12" s="5">
        <f t="shared" si="2"/>
        <v>11408.30346</v>
      </c>
      <c r="CO12" s="5">
        <f t="shared" si="2"/>
        <v>11353.16376</v>
      </c>
      <c r="CP12" s="5">
        <f t="shared" si="2"/>
        <v>11343.324960000002</v>
      </c>
      <c r="CQ12" s="5">
        <f t="shared" si="2"/>
        <v>11342.218499999999</v>
      </c>
      <c r="CR12" s="5">
        <f t="shared" si="2"/>
        <v>11334.746060000001</v>
      </c>
      <c r="CS12" s="5">
        <f t="shared" si="2"/>
        <v>11320.58</v>
      </c>
      <c r="CT12" s="5">
        <f t="shared" si="2"/>
        <v>11252.207620000001</v>
      </c>
      <c r="CU12" s="5">
        <f t="shared" si="2"/>
        <v>11179.42428</v>
      </c>
      <c r="CV12" s="5">
        <f t="shared" si="2"/>
        <v>11176.46632</v>
      </c>
      <c r="CW12" s="5">
        <f>(CW16+CW19+CW22+CW25+CW28)/4</f>
        <v>11096.305775</v>
      </c>
      <c r="CX12" s="5">
        <f aca="true" t="shared" si="3" ref="CX12:DJ12">(CX16+CX19+CX22+CX25+CX28)/5</f>
        <v>11126.30836</v>
      </c>
      <c r="CY12" s="5">
        <f t="shared" si="3"/>
        <v>11125.6573</v>
      </c>
      <c r="CZ12" s="5">
        <f t="shared" si="3"/>
        <v>11107.35742</v>
      </c>
      <c r="DA12" s="5">
        <f t="shared" si="3"/>
        <v>11005.27344</v>
      </c>
      <c r="DB12" s="5">
        <f t="shared" si="3"/>
        <v>11002.38408</v>
      </c>
      <c r="DC12" s="5">
        <f t="shared" si="3"/>
        <v>10946.163199999999</v>
      </c>
      <c r="DD12" s="5">
        <f t="shared" si="3"/>
        <v>10915.760620000001</v>
      </c>
      <c r="DE12" s="5">
        <f t="shared" si="3"/>
        <v>10877.274300000001</v>
      </c>
      <c r="DF12" s="5">
        <f t="shared" si="3"/>
        <v>10849.8469</v>
      </c>
      <c r="DG12" s="5">
        <f t="shared" si="3"/>
        <v>10848.629040000002</v>
      </c>
      <c r="DH12" s="5">
        <f t="shared" si="3"/>
        <v>10797.99526</v>
      </c>
      <c r="DI12" s="5">
        <f t="shared" si="3"/>
        <v>10790.506019999997</v>
      </c>
      <c r="DJ12" s="5">
        <f t="shared" si="3"/>
        <v>10742.290619999998</v>
      </c>
      <c r="DK12" s="5">
        <f>(DK16+DK19+DK22+DK25+DK28)/4</f>
        <v>10649.41415</v>
      </c>
      <c r="DL12" s="5">
        <f>(DL16+DL19+DL22+DL25+DL28)/4</f>
        <v>10553.177024999999</v>
      </c>
      <c r="DM12" s="5">
        <f aca="true" t="shared" si="4" ref="DM12:DR12">(DM16+DM19+DM22+DM25+DM28)/5</f>
        <v>10625.406780000001</v>
      </c>
      <c r="DN12" s="5">
        <f t="shared" si="4"/>
        <v>10548.068739999999</v>
      </c>
      <c r="DO12" s="5">
        <f t="shared" si="4"/>
        <v>10477.92672</v>
      </c>
      <c r="DP12" s="5">
        <f t="shared" si="4"/>
        <v>10326.201500000001</v>
      </c>
      <c r="DQ12" s="5">
        <f t="shared" si="4"/>
        <v>10265.7077</v>
      </c>
      <c r="DR12" s="5">
        <f t="shared" si="4"/>
        <v>10045.15486</v>
      </c>
      <c r="DS12" s="5">
        <f>(DS16+DS19+DS22+DS25+DS28)/4</f>
        <v>9705.551350000002</v>
      </c>
      <c r="DT12" s="5">
        <f>(DT16+DT19+DT22+DT25+DT28)/5</f>
        <v>9673.290680000002</v>
      </c>
      <c r="DU12" s="5">
        <f>(DU16+DU19+DU22+DU25+DU28)/5</f>
        <v>9498.581</v>
      </c>
      <c r="DV12" s="5">
        <f>(DV16+DV19+DV22+DV25+DV28)/5</f>
        <v>8072.887640000001</v>
      </c>
    </row>
    <row r="13" spans="2:126" ht="20.25" customHeight="1">
      <c r="B13" s="35"/>
      <c r="C13" s="1" t="s">
        <v>2451</v>
      </c>
      <c r="D13" s="5">
        <f aca="true" t="shared" si="5" ref="D13:AE13">(D12/12959.2-1)*100</f>
        <v>2.934010895734307</v>
      </c>
      <c r="E13" s="5">
        <f t="shared" si="5"/>
        <v>2.53055358355454</v>
      </c>
      <c r="F13" s="5">
        <f t="shared" si="5"/>
        <v>2.2502460028396953</v>
      </c>
      <c r="G13" s="5">
        <f t="shared" si="5"/>
        <v>1.156152077288719</v>
      </c>
      <c r="H13" s="5">
        <f t="shared" si="5"/>
        <v>0.6735738317179996</v>
      </c>
      <c r="I13" s="5">
        <f t="shared" si="5"/>
        <v>0.1154267238718365</v>
      </c>
      <c r="J13" s="5">
        <f t="shared" si="5"/>
        <v>-0.000154330514223755</v>
      </c>
      <c r="K13" s="5">
        <f t="shared" si="5"/>
        <v>-0.3900080251867388</v>
      </c>
      <c r="L13" s="5">
        <f t="shared" si="5"/>
        <v>-0.8854438545589316</v>
      </c>
      <c r="M13" s="5">
        <f t="shared" si="5"/>
        <v>-1.2175527810358688</v>
      </c>
      <c r="N13" s="5">
        <f t="shared" si="5"/>
        <v>-1.717833662571766</v>
      </c>
      <c r="O13" s="5">
        <f t="shared" si="5"/>
        <v>-1.8652353540341893</v>
      </c>
      <c r="P13" s="5">
        <f t="shared" si="5"/>
        <v>-1.886655966417694</v>
      </c>
      <c r="Q13" s="5">
        <f t="shared" si="5"/>
        <v>-1.9739823445891647</v>
      </c>
      <c r="R13" s="5">
        <f t="shared" si="5"/>
        <v>-2.24978362861904</v>
      </c>
      <c r="S13" s="5">
        <f t="shared" si="5"/>
        <v>-2.2908356997345503</v>
      </c>
      <c r="T13" s="5">
        <f t="shared" si="5"/>
        <v>-2.329703068090627</v>
      </c>
      <c r="U13" s="5">
        <f t="shared" si="5"/>
        <v>-2.356484813877413</v>
      </c>
      <c r="V13" s="5">
        <f t="shared" si="5"/>
        <v>-2.6558187233779895</v>
      </c>
      <c r="W13" s="5">
        <f t="shared" si="5"/>
        <v>-2.8690879066609054</v>
      </c>
      <c r="X13" s="5">
        <f t="shared" si="5"/>
        <v>-3.15319896289894</v>
      </c>
      <c r="Y13" s="5">
        <f t="shared" si="5"/>
        <v>-3.339512932897104</v>
      </c>
      <c r="Z13" s="5">
        <f t="shared" si="5"/>
        <v>-3.4156977282548295</v>
      </c>
      <c r="AA13" s="5">
        <f t="shared" si="5"/>
        <v>-3.8985367923945913</v>
      </c>
      <c r="AB13" s="5">
        <f t="shared" si="5"/>
        <v>-3.9469235755293486</v>
      </c>
      <c r="AC13" s="5">
        <f t="shared" si="5"/>
        <v>-4.14683823075499</v>
      </c>
      <c r="AD13" s="5">
        <f t="shared" si="5"/>
        <v>-4.195023303907652</v>
      </c>
      <c r="AE13" s="5">
        <f t="shared" si="5"/>
        <v>-4.572825637385036</v>
      </c>
      <c r="AF13" s="5">
        <f aca="true" t="shared" si="6" ref="AF13:BK13">(AF12/12959.2-1)*100</f>
        <v>-4.70280187048584</v>
      </c>
      <c r="AG13" s="5">
        <f t="shared" si="6"/>
        <v>-4.954604142231023</v>
      </c>
      <c r="AH13" s="5">
        <f t="shared" si="6"/>
        <v>-4.967719149330197</v>
      </c>
      <c r="AI13" s="5">
        <f t="shared" si="6"/>
        <v>-4.972242731032783</v>
      </c>
      <c r="AJ13" s="5">
        <f t="shared" si="6"/>
        <v>-5.053287239953075</v>
      </c>
      <c r="AK13" s="5">
        <f t="shared" si="6"/>
        <v>-5.06593863818755</v>
      </c>
      <c r="AL13" s="5">
        <f t="shared" si="6"/>
        <v>-5.137014167541221</v>
      </c>
      <c r="AM13" s="5">
        <f t="shared" si="6"/>
        <v>-5.212978270263591</v>
      </c>
      <c r="AN13" s="5">
        <f t="shared" si="6"/>
        <v>-5.49683992839064</v>
      </c>
      <c r="AO13" s="5">
        <f t="shared" si="6"/>
        <v>-5.53407910982161</v>
      </c>
      <c r="AP13" s="5">
        <f t="shared" si="6"/>
        <v>-5.594272022964386</v>
      </c>
      <c r="AQ13" s="5">
        <f t="shared" si="6"/>
        <v>-5.710819958022107</v>
      </c>
      <c r="AR13" s="5">
        <f t="shared" si="6"/>
        <v>-5.978427217729488</v>
      </c>
      <c r="AS13" s="5">
        <f t="shared" si="6"/>
        <v>-6.128092320513623</v>
      </c>
      <c r="AT13" s="5">
        <f t="shared" si="6"/>
        <v>-6.684799678992537</v>
      </c>
      <c r="AU13" s="5">
        <f t="shared" si="6"/>
        <v>-6.70287255386135</v>
      </c>
      <c r="AV13" s="5">
        <f t="shared" si="6"/>
        <v>-6.806806284338551</v>
      </c>
      <c r="AW13" s="5">
        <f t="shared" si="6"/>
        <v>-6.884561238348052</v>
      </c>
      <c r="AX13" s="5">
        <f t="shared" si="6"/>
        <v>-7.3058130131489545</v>
      </c>
      <c r="AY13" s="5">
        <f t="shared" si="6"/>
        <v>-7.379615562689057</v>
      </c>
      <c r="AZ13" s="5">
        <f t="shared" si="6"/>
        <v>-7.695462219890114</v>
      </c>
      <c r="BA13" s="5">
        <f t="shared" si="6"/>
        <v>-7.71837690598185</v>
      </c>
      <c r="BB13" s="5">
        <f t="shared" si="6"/>
        <v>-7.7348222112476055</v>
      </c>
      <c r="BC13" s="5">
        <f t="shared" si="6"/>
        <v>-7.772652324217555</v>
      </c>
      <c r="BD13" s="5">
        <f t="shared" si="6"/>
        <v>-7.946843015000937</v>
      </c>
      <c r="BE13" s="5">
        <f t="shared" si="6"/>
        <v>-8.122716371380944</v>
      </c>
      <c r="BF13" s="5">
        <f t="shared" si="6"/>
        <v>-8.158180443237239</v>
      </c>
      <c r="BG13" s="5">
        <f t="shared" si="6"/>
        <v>-8.224435921970496</v>
      </c>
      <c r="BH13" s="5">
        <f t="shared" si="6"/>
        <v>-8.238748070868574</v>
      </c>
      <c r="BI13" s="5">
        <f t="shared" si="6"/>
        <v>-8.241778813507006</v>
      </c>
      <c r="BJ13" s="5">
        <f t="shared" si="6"/>
        <v>-8.289428977097346</v>
      </c>
      <c r="BK13" s="5">
        <f t="shared" si="6"/>
        <v>-8.303438483857029</v>
      </c>
      <c r="BL13" s="5">
        <f aca="true" t="shared" si="7" ref="BL13:CQ13">(BL12/12959.2-1)*100</f>
        <v>-8.385340453114399</v>
      </c>
      <c r="BM13" s="5">
        <f t="shared" si="7"/>
        <v>-8.637112476078768</v>
      </c>
      <c r="BN13" s="5">
        <f t="shared" si="7"/>
        <v>-8.669762485338605</v>
      </c>
      <c r="BO13" s="5">
        <f t="shared" si="7"/>
        <v>-8.877600777825789</v>
      </c>
      <c r="BP13" s="5">
        <f t="shared" si="7"/>
        <v>-8.950559756775112</v>
      </c>
      <c r="BQ13" s="5">
        <f t="shared" si="7"/>
        <v>-9.273623371813077</v>
      </c>
      <c r="BR13" s="5">
        <f t="shared" si="7"/>
        <v>-9.330096919562948</v>
      </c>
      <c r="BS13" s="5">
        <f t="shared" si="7"/>
        <v>-9.493000339527125</v>
      </c>
      <c r="BT13" s="5">
        <f t="shared" si="7"/>
        <v>-9.541680967960996</v>
      </c>
      <c r="BU13" s="5">
        <f t="shared" si="7"/>
        <v>-9.595264368170886</v>
      </c>
      <c r="BV13" s="5">
        <f t="shared" si="7"/>
        <v>-9.717993394653979</v>
      </c>
      <c r="BW13" s="5">
        <f t="shared" si="7"/>
        <v>-9.956920488919074</v>
      </c>
      <c r="BX13" s="5">
        <f t="shared" si="7"/>
        <v>-10.00787502314957</v>
      </c>
      <c r="BY13" s="5">
        <f t="shared" si="7"/>
        <v>-10.083856256559054</v>
      </c>
      <c r="BZ13" s="5">
        <f t="shared" si="7"/>
        <v>-10.281714766343608</v>
      </c>
      <c r="CA13" s="5">
        <f t="shared" si="7"/>
        <v>-10.561392524229907</v>
      </c>
      <c r="CB13" s="5">
        <f t="shared" si="7"/>
        <v>-10.816373850237671</v>
      </c>
      <c r="CC13" s="5">
        <f t="shared" si="7"/>
        <v>-10.830007407864695</v>
      </c>
      <c r="CD13" s="5">
        <f t="shared" si="7"/>
        <v>-10.900543243410098</v>
      </c>
      <c r="CE13" s="5">
        <f t="shared" si="7"/>
        <v>-10.928482005062046</v>
      </c>
      <c r="CF13" s="5">
        <f t="shared" si="7"/>
        <v>-11.02559355515772</v>
      </c>
      <c r="CG13" s="5">
        <f t="shared" si="7"/>
        <v>-11.167342891536524</v>
      </c>
      <c r="CH13" s="5">
        <f t="shared" si="7"/>
        <v>-11.181397617136856</v>
      </c>
      <c r="CI13" s="5">
        <f t="shared" si="7"/>
        <v>-11.315374405827505</v>
      </c>
      <c r="CJ13" s="5">
        <f t="shared" si="7"/>
        <v>-11.319510154947842</v>
      </c>
      <c r="CK13" s="5">
        <f t="shared" si="7"/>
        <v>-11.414980554355214</v>
      </c>
      <c r="CL13" s="5">
        <f t="shared" si="7"/>
        <v>-11.518685104018756</v>
      </c>
      <c r="CM13" s="5">
        <f t="shared" si="7"/>
        <v>-11.613971541453182</v>
      </c>
      <c r="CN13" s="5">
        <f t="shared" si="7"/>
        <v>-11.96753302673006</v>
      </c>
      <c r="CO13" s="5">
        <f t="shared" si="7"/>
        <v>-12.393019939502448</v>
      </c>
      <c r="CP13" s="5">
        <f t="shared" si="7"/>
        <v>-12.468941292672376</v>
      </c>
      <c r="CQ13" s="5">
        <f t="shared" si="7"/>
        <v>-12.477479319711104</v>
      </c>
      <c r="CR13" s="5">
        <f>(CR12/12959.2-1)*100</f>
        <v>-12.53514059509846</v>
      </c>
      <c r="CS13" s="5">
        <f>(CS12/12959.2-1)*100</f>
        <v>-12.644453361318607</v>
      </c>
      <c r="CT13" s="5">
        <f>(CT12/12959.2-1)*100</f>
        <v>-13.172050589542561</v>
      </c>
      <c r="CU13" s="5">
        <f>(CU12/12959.2-1)*100</f>
        <v>-13.733685104018779</v>
      </c>
      <c r="CV13" s="5">
        <f>(CV12/12959.2-1)*100</f>
        <v>-13.756510278412259</v>
      </c>
      <c r="CW13" s="5">
        <f>(CW12/12895.7-1)*100</f>
        <v>-13.953443589723701</v>
      </c>
      <c r="CX13" s="5">
        <f aca="true" t="shared" si="8" ref="CX13:DJ13">(CX12/12959.2-1)*100</f>
        <v>-14.143555466386815</v>
      </c>
      <c r="CY13" s="5">
        <f t="shared" si="8"/>
        <v>-14.148579387616522</v>
      </c>
      <c r="CZ13" s="5">
        <f t="shared" si="8"/>
        <v>-14.28979088215322</v>
      </c>
      <c r="DA13" s="5">
        <f t="shared" si="8"/>
        <v>-15.077524538551756</v>
      </c>
      <c r="DB13" s="5">
        <f t="shared" si="8"/>
        <v>-15.099820359281447</v>
      </c>
      <c r="DC13" s="5">
        <f t="shared" si="8"/>
        <v>-15.53365022532256</v>
      </c>
      <c r="DD13" s="5">
        <f t="shared" si="8"/>
        <v>-15.768252515587378</v>
      </c>
      <c r="DE13" s="5">
        <f t="shared" si="8"/>
        <v>-16.065233193407003</v>
      </c>
      <c r="DF13" s="5">
        <f t="shared" si="8"/>
        <v>-16.276877430705603</v>
      </c>
      <c r="DG13" s="5">
        <f t="shared" si="8"/>
        <v>-16.286275078708556</v>
      </c>
      <c r="DH13" s="5">
        <f t="shared" si="8"/>
        <v>-16.67699194394716</v>
      </c>
      <c r="DI13" s="5">
        <f t="shared" si="8"/>
        <v>-16.7347828569665</v>
      </c>
      <c r="DJ13" s="5">
        <f t="shared" si="8"/>
        <v>-17.106838230755006</v>
      </c>
      <c r="DK13" s="5">
        <f>(DK12/12895.7-1)*100</f>
        <v>-17.418874896283253</v>
      </c>
      <c r="DL13" s="5">
        <f>(DL12/12834.9-1)*100</f>
        <v>-17.77748930650025</v>
      </c>
      <c r="DM13" s="5">
        <f aca="true" t="shared" si="9" ref="DM13:DR13">(DM12/12959.2-1)*100</f>
        <v>-18.008775387369592</v>
      </c>
      <c r="DN13" s="5">
        <f t="shared" si="9"/>
        <v>-18.605556361503805</v>
      </c>
      <c r="DO13" s="5">
        <f t="shared" si="9"/>
        <v>-19.146809062287808</v>
      </c>
      <c r="DP13" s="5">
        <f t="shared" si="9"/>
        <v>-20.31760062349527</v>
      </c>
      <c r="DQ13" s="5">
        <f t="shared" si="9"/>
        <v>-20.78440258657942</v>
      </c>
      <c r="DR13" s="5">
        <f t="shared" si="9"/>
        <v>-22.48630424717575</v>
      </c>
      <c r="DS13" s="5">
        <f>(DS12/12895.7-1)*100</f>
        <v>-24.73808052296501</v>
      </c>
      <c r="DT13" s="5">
        <f>(DT12/12959.2-1)*100</f>
        <v>-25.355803753318096</v>
      </c>
      <c r="DU13" s="5">
        <f>(DU12/12959.2-1)*100</f>
        <v>-26.7039554910797</v>
      </c>
      <c r="DV13" s="5">
        <f>(DV12/12959.2-1)*100</f>
        <v>-37.705354960182724</v>
      </c>
    </row>
    <row r="14" spans="2:126" ht="20.25" customHeight="1">
      <c r="B14" s="35"/>
      <c r="C14" s="1" t="s">
        <v>2452</v>
      </c>
      <c r="D14" s="25" t="s">
        <v>2145</v>
      </c>
      <c r="E14" s="25" t="s">
        <v>2145</v>
      </c>
      <c r="F14" s="25" t="s">
        <v>2146</v>
      </c>
      <c r="G14" s="25" t="s">
        <v>2146</v>
      </c>
      <c r="H14" s="25" t="s">
        <v>2146</v>
      </c>
      <c r="I14" s="25" t="s">
        <v>2146</v>
      </c>
      <c r="J14" s="25"/>
      <c r="K14" s="25" t="s">
        <v>2146</v>
      </c>
      <c r="L14" s="25" t="s">
        <v>2146</v>
      </c>
      <c r="M14" s="25" t="s">
        <v>2146</v>
      </c>
      <c r="N14" s="25" t="s">
        <v>2145</v>
      </c>
      <c r="O14" s="25" t="s">
        <v>2145</v>
      </c>
      <c r="P14" s="25" t="s">
        <v>2145</v>
      </c>
      <c r="Q14" s="25" t="s">
        <v>2145</v>
      </c>
      <c r="R14" s="25" t="s">
        <v>2145</v>
      </c>
      <c r="S14" s="25" t="s">
        <v>2146</v>
      </c>
      <c r="T14" s="25" t="s">
        <v>2147</v>
      </c>
      <c r="U14" s="25" t="s">
        <v>2146</v>
      </c>
      <c r="V14" s="25" t="s">
        <v>2146</v>
      </c>
      <c r="W14" s="25" t="s">
        <v>2146</v>
      </c>
      <c r="X14" s="25" t="s">
        <v>2147</v>
      </c>
      <c r="Y14" s="25" t="s">
        <v>2146</v>
      </c>
      <c r="Z14" s="25" t="s">
        <v>2147</v>
      </c>
      <c r="AA14" s="25" t="s">
        <v>2147</v>
      </c>
      <c r="AB14" s="25" t="s">
        <v>2145</v>
      </c>
      <c r="AC14" s="25" t="s">
        <v>2146</v>
      </c>
      <c r="AD14" s="25" t="s">
        <v>2146</v>
      </c>
      <c r="AE14" s="25" t="s">
        <v>2146</v>
      </c>
      <c r="AF14" s="25" t="s">
        <v>2146</v>
      </c>
      <c r="AG14" s="25" t="s">
        <v>2146</v>
      </c>
      <c r="AH14" s="25" t="s">
        <v>2147</v>
      </c>
      <c r="AI14" s="25" t="s">
        <v>2146</v>
      </c>
      <c r="AJ14" s="25" t="s">
        <v>2147</v>
      </c>
      <c r="AK14" s="25" t="s">
        <v>2146</v>
      </c>
      <c r="AL14" s="25" t="s">
        <v>2148</v>
      </c>
      <c r="AM14" s="25" t="s">
        <v>2147</v>
      </c>
      <c r="AN14" s="26" t="s">
        <v>2147</v>
      </c>
      <c r="AO14" s="25" t="s">
        <v>2147</v>
      </c>
      <c r="AP14" s="25" t="s">
        <v>2146</v>
      </c>
      <c r="AQ14" s="25" t="s">
        <v>2146</v>
      </c>
      <c r="AR14" s="25" t="s">
        <v>2147</v>
      </c>
      <c r="AS14" s="25" t="s">
        <v>2147</v>
      </c>
      <c r="AT14" s="25" t="s">
        <v>2147</v>
      </c>
      <c r="AU14" s="25" t="s">
        <v>2147</v>
      </c>
      <c r="AV14" s="25" t="s">
        <v>2147</v>
      </c>
      <c r="AW14" s="25" t="s">
        <v>2148</v>
      </c>
      <c r="AX14" s="25" t="s">
        <v>2147</v>
      </c>
      <c r="AY14" s="25" t="s">
        <v>2148</v>
      </c>
      <c r="AZ14" s="25" t="s">
        <v>2147</v>
      </c>
      <c r="BA14" s="25" t="s">
        <v>2147</v>
      </c>
      <c r="BB14" s="25" t="s">
        <v>2146</v>
      </c>
      <c r="BC14" s="25" t="s">
        <v>2147</v>
      </c>
      <c r="BD14" s="25" t="s">
        <v>2148</v>
      </c>
      <c r="BE14" s="26" t="s">
        <v>2147</v>
      </c>
      <c r="BF14" s="25" t="s">
        <v>2148</v>
      </c>
      <c r="BG14" s="25" t="s">
        <v>2147</v>
      </c>
      <c r="BH14" s="25" t="s">
        <v>2146</v>
      </c>
      <c r="BI14" s="25" t="s">
        <v>2148</v>
      </c>
      <c r="BJ14" s="25" t="s">
        <v>2146</v>
      </c>
      <c r="BK14" s="25" t="s">
        <v>2146</v>
      </c>
      <c r="BL14" s="25" t="s">
        <v>2147</v>
      </c>
      <c r="BM14" s="25" t="s">
        <v>2147</v>
      </c>
      <c r="BN14" s="25" t="s">
        <v>2147</v>
      </c>
      <c r="BO14" s="25" t="s">
        <v>2147</v>
      </c>
      <c r="BP14" s="25" t="s">
        <v>2146</v>
      </c>
      <c r="BQ14" s="25" t="s">
        <v>2148</v>
      </c>
      <c r="BR14" s="25" t="s">
        <v>2147</v>
      </c>
      <c r="BS14" s="25" t="s">
        <v>2148</v>
      </c>
      <c r="BT14" s="25" t="s">
        <v>2148</v>
      </c>
      <c r="BU14" s="25" t="s">
        <v>2147</v>
      </c>
      <c r="BV14" s="25" t="s">
        <v>2147</v>
      </c>
      <c r="BW14" s="25" t="s">
        <v>2148</v>
      </c>
      <c r="BX14" s="25" t="s">
        <v>2147</v>
      </c>
      <c r="BY14" s="25" t="s">
        <v>2147</v>
      </c>
      <c r="BZ14" s="25" t="s">
        <v>2148</v>
      </c>
      <c r="CA14" s="25" t="s">
        <v>2147</v>
      </c>
      <c r="CB14" s="25" t="s">
        <v>2147</v>
      </c>
      <c r="CC14" s="25" t="s">
        <v>2148</v>
      </c>
      <c r="CD14" s="25" t="s">
        <v>2147</v>
      </c>
      <c r="CE14" s="25" t="s">
        <v>2148</v>
      </c>
      <c r="CF14" s="25" t="s">
        <v>2148</v>
      </c>
      <c r="CG14" s="25" t="s">
        <v>2148</v>
      </c>
      <c r="CH14" s="25" t="s">
        <v>2147</v>
      </c>
      <c r="CI14" s="25" t="s">
        <v>2148</v>
      </c>
      <c r="CJ14" s="25" t="s">
        <v>2148</v>
      </c>
      <c r="CK14" s="25" t="s">
        <v>2148</v>
      </c>
      <c r="CL14" s="25" t="s">
        <v>2148</v>
      </c>
      <c r="CM14" s="25" t="s">
        <v>2148</v>
      </c>
      <c r="CN14" s="25" t="s">
        <v>2148</v>
      </c>
      <c r="CO14" s="25" t="s">
        <v>2147</v>
      </c>
      <c r="CP14" s="25" t="s">
        <v>2147</v>
      </c>
      <c r="CQ14" s="25" t="s">
        <v>2148</v>
      </c>
      <c r="CR14" s="25" t="s">
        <v>2147</v>
      </c>
      <c r="CS14" s="25" t="s">
        <v>2147</v>
      </c>
      <c r="CT14" s="26" t="s">
        <v>2148</v>
      </c>
      <c r="CU14" s="25" t="s">
        <v>2148</v>
      </c>
      <c r="CV14" s="25" t="s">
        <v>2147</v>
      </c>
      <c r="CW14" s="25" t="s">
        <v>2410</v>
      </c>
      <c r="CX14" s="25" t="s">
        <v>2147</v>
      </c>
      <c r="CY14" s="25" t="s">
        <v>2147</v>
      </c>
      <c r="CZ14" s="25" t="s">
        <v>2148</v>
      </c>
      <c r="DA14" s="25" t="s">
        <v>2147</v>
      </c>
      <c r="DB14" s="25" t="s">
        <v>2147</v>
      </c>
      <c r="DC14" s="25" t="s">
        <v>2147</v>
      </c>
      <c r="DD14" s="25" t="s">
        <v>2147</v>
      </c>
      <c r="DE14" s="25" t="s">
        <v>2148</v>
      </c>
      <c r="DF14" s="25" t="s">
        <v>2147</v>
      </c>
      <c r="DG14" s="25" t="s">
        <v>2147</v>
      </c>
      <c r="DH14" s="25" t="s">
        <v>2148</v>
      </c>
      <c r="DI14" s="25" t="s">
        <v>2148</v>
      </c>
      <c r="DJ14" s="25" t="s">
        <v>2148</v>
      </c>
      <c r="DK14" s="25" t="s">
        <v>2410</v>
      </c>
      <c r="DL14" s="25" t="s">
        <v>2410</v>
      </c>
      <c r="DM14" s="25" t="s">
        <v>2148</v>
      </c>
      <c r="DN14" s="25" t="s">
        <v>2148</v>
      </c>
      <c r="DO14" s="25" t="s">
        <v>2148</v>
      </c>
      <c r="DP14" s="25" t="s">
        <v>2147</v>
      </c>
      <c r="DQ14" s="25" t="s">
        <v>2148</v>
      </c>
      <c r="DR14" s="25" t="s">
        <v>2148</v>
      </c>
      <c r="DS14" s="25" t="s">
        <v>2410</v>
      </c>
      <c r="DT14" s="25" t="s">
        <v>2148</v>
      </c>
      <c r="DU14" s="25" t="s">
        <v>2148</v>
      </c>
      <c r="DV14" s="25" t="s">
        <v>2147</v>
      </c>
    </row>
    <row r="15" spans="2:126" ht="20.25" customHeight="1">
      <c r="B15" s="36"/>
      <c r="C15" s="3" t="s">
        <v>2453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10</v>
      </c>
      <c r="J15" s="3">
        <v>11</v>
      </c>
      <c r="K15" s="3">
        <v>12</v>
      </c>
      <c r="L15" s="3">
        <v>13</v>
      </c>
      <c r="M15" s="3">
        <v>14</v>
      </c>
      <c r="N15" s="3">
        <v>15</v>
      </c>
      <c r="O15" s="3">
        <v>16</v>
      </c>
      <c r="P15" s="3">
        <v>17</v>
      </c>
      <c r="Q15" s="3">
        <v>18</v>
      </c>
      <c r="R15" s="3">
        <v>19</v>
      </c>
      <c r="S15" s="3">
        <v>20</v>
      </c>
      <c r="T15" s="3">
        <v>21</v>
      </c>
      <c r="U15" s="3">
        <v>22</v>
      </c>
      <c r="V15" s="3">
        <v>23</v>
      </c>
      <c r="W15" s="3">
        <v>24</v>
      </c>
      <c r="X15" s="3">
        <v>25</v>
      </c>
      <c r="Y15" s="3">
        <v>26</v>
      </c>
      <c r="Z15" s="3">
        <v>27</v>
      </c>
      <c r="AA15" s="3">
        <v>28</v>
      </c>
      <c r="AB15" s="3">
        <v>29</v>
      </c>
      <c r="AC15" s="3">
        <v>30</v>
      </c>
      <c r="AD15" s="3">
        <v>31</v>
      </c>
      <c r="AE15" s="3">
        <v>32</v>
      </c>
      <c r="AF15" s="3">
        <v>33</v>
      </c>
      <c r="AG15" s="3">
        <v>34</v>
      </c>
      <c r="AH15" s="3">
        <v>35</v>
      </c>
      <c r="AI15" s="3">
        <v>36</v>
      </c>
      <c r="AJ15" s="3">
        <v>37</v>
      </c>
      <c r="AK15" s="3">
        <v>38</v>
      </c>
      <c r="AL15" s="3">
        <v>39</v>
      </c>
      <c r="AM15" s="3">
        <v>40</v>
      </c>
      <c r="AN15" s="3">
        <v>41</v>
      </c>
      <c r="AO15" s="3">
        <v>42</v>
      </c>
      <c r="AP15" s="3">
        <v>43</v>
      </c>
      <c r="AQ15" s="3">
        <v>44</v>
      </c>
      <c r="AR15" s="3">
        <v>45</v>
      </c>
      <c r="AS15" s="3">
        <v>46</v>
      </c>
      <c r="AT15" s="3">
        <v>47</v>
      </c>
      <c r="AU15" s="3">
        <v>48</v>
      </c>
      <c r="AV15" s="3">
        <v>49</v>
      </c>
      <c r="AW15" s="3">
        <v>50</v>
      </c>
      <c r="AX15" s="3">
        <v>51</v>
      </c>
      <c r="AY15" s="3">
        <v>52</v>
      </c>
      <c r="AZ15" s="3">
        <v>53</v>
      </c>
      <c r="BA15" s="3">
        <v>54</v>
      </c>
      <c r="BB15" s="3">
        <v>55</v>
      </c>
      <c r="BC15" s="3">
        <v>56</v>
      </c>
      <c r="BD15" s="3">
        <v>57</v>
      </c>
      <c r="BE15" s="3">
        <v>58</v>
      </c>
      <c r="BF15" s="3">
        <v>59</v>
      </c>
      <c r="BG15" s="3">
        <v>60</v>
      </c>
      <c r="BH15" s="3">
        <v>61</v>
      </c>
      <c r="BI15" s="3">
        <v>62</v>
      </c>
      <c r="BJ15" s="3">
        <v>63</v>
      </c>
      <c r="BK15" s="3">
        <v>64</v>
      </c>
      <c r="BL15" s="3">
        <v>65</v>
      </c>
      <c r="BM15" s="3">
        <v>66</v>
      </c>
      <c r="BN15" s="3">
        <v>67</v>
      </c>
      <c r="BO15" s="3">
        <v>68</v>
      </c>
      <c r="BP15" s="3">
        <v>69</v>
      </c>
      <c r="BQ15" s="3">
        <v>70</v>
      </c>
      <c r="BR15" s="3">
        <v>71</v>
      </c>
      <c r="BS15" s="3">
        <v>72</v>
      </c>
      <c r="BT15" s="3">
        <v>73</v>
      </c>
      <c r="BU15" s="3">
        <v>74</v>
      </c>
      <c r="BV15" s="3">
        <v>75</v>
      </c>
      <c r="BW15" s="3">
        <v>76</v>
      </c>
      <c r="BX15" s="3">
        <v>77</v>
      </c>
      <c r="BY15" s="3">
        <v>78</v>
      </c>
      <c r="BZ15" s="3">
        <v>79</v>
      </c>
      <c r="CA15" s="3">
        <v>80</v>
      </c>
      <c r="CB15" s="3">
        <v>81</v>
      </c>
      <c r="CC15" s="3">
        <v>82</v>
      </c>
      <c r="CD15" s="3">
        <v>83</v>
      </c>
      <c r="CE15" s="3">
        <v>84</v>
      </c>
      <c r="CF15" s="3">
        <v>85</v>
      </c>
      <c r="CG15" s="3">
        <v>86</v>
      </c>
      <c r="CH15" s="3">
        <v>87</v>
      </c>
      <c r="CI15" s="3">
        <v>88</v>
      </c>
      <c r="CJ15" s="3">
        <v>89</v>
      </c>
      <c r="CK15" s="3">
        <v>90</v>
      </c>
      <c r="CL15" s="3">
        <v>91</v>
      </c>
      <c r="CM15" s="3">
        <v>92</v>
      </c>
      <c r="CN15" s="3">
        <v>93</v>
      </c>
      <c r="CO15" s="3">
        <v>94</v>
      </c>
      <c r="CP15" s="3">
        <v>95</v>
      </c>
      <c r="CQ15" s="3">
        <v>96</v>
      </c>
      <c r="CR15" s="3">
        <v>97</v>
      </c>
      <c r="CS15" s="3">
        <v>98</v>
      </c>
      <c r="CT15" s="3">
        <v>99</v>
      </c>
      <c r="CU15" s="3">
        <v>100</v>
      </c>
      <c r="CV15" s="3">
        <v>101</v>
      </c>
      <c r="CW15" s="3">
        <v>102</v>
      </c>
      <c r="CX15" s="3">
        <v>103</v>
      </c>
      <c r="CY15" s="3">
        <v>104</v>
      </c>
      <c r="CZ15" s="3">
        <v>105</v>
      </c>
      <c r="DA15" s="3">
        <v>106</v>
      </c>
      <c r="DB15" s="3">
        <v>107</v>
      </c>
      <c r="DC15" s="3">
        <v>108</v>
      </c>
      <c r="DD15" s="3">
        <v>109</v>
      </c>
      <c r="DE15" s="3">
        <v>110</v>
      </c>
      <c r="DF15" s="3">
        <v>111</v>
      </c>
      <c r="DG15" s="3">
        <v>112</v>
      </c>
      <c r="DH15" s="3">
        <v>113</v>
      </c>
      <c r="DI15" s="3">
        <v>114</v>
      </c>
      <c r="DJ15" s="3">
        <v>115</v>
      </c>
      <c r="DK15" s="3">
        <v>116</v>
      </c>
      <c r="DL15" s="3">
        <v>117</v>
      </c>
      <c r="DM15" s="3">
        <v>118</v>
      </c>
      <c r="DN15" s="3">
        <v>119</v>
      </c>
      <c r="DO15" s="3">
        <v>120</v>
      </c>
      <c r="DP15" s="3">
        <v>121</v>
      </c>
      <c r="DQ15" s="3">
        <v>122</v>
      </c>
      <c r="DR15" s="3">
        <v>123</v>
      </c>
      <c r="DS15" s="3">
        <v>124</v>
      </c>
      <c r="DT15" s="3">
        <v>125</v>
      </c>
      <c r="DU15" s="3">
        <v>126</v>
      </c>
      <c r="DV15" s="3">
        <v>127</v>
      </c>
    </row>
    <row r="16" spans="1:126" ht="20.25" customHeight="1">
      <c r="A16" s="35"/>
      <c r="B16" s="38" t="s">
        <v>699</v>
      </c>
      <c r="C16" s="1" t="s">
        <v>3367</v>
      </c>
      <c r="D16" s="15">
        <f aca="true" t="shared" si="10" ref="D16:AE16">13456.2*(100+D17)/100</f>
        <v>15165.137400000001</v>
      </c>
      <c r="E16" s="15">
        <f t="shared" si="10"/>
        <v>14882.5572</v>
      </c>
      <c r="F16" s="15">
        <f t="shared" si="10"/>
        <v>13415.831400000001</v>
      </c>
      <c r="G16" s="15">
        <f t="shared" si="10"/>
        <v>14196.291000000001</v>
      </c>
      <c r="H16" s="15">
        <f t="shared" si="10"/>
        <v>14747.9952</v>
      </c>
      <c r="I16" s="15">
        <f t="shared" si="10"/>
        <v>15259.330800000002</v>
      </c>
      <c r="J16" s="15">
        <f t="shared" si="10"/>
        <v>13456.2</v>
      </c>
      <c r="K16" s="15">
        <f t="shared" si="10"/>
        <v>15649.5606</v>
      </c>
      <c r="L16" s="15">
        <f t="shared" si="10"/>
        <v>13294.7256</v>
      </c>
      <c r="M16" s="15">
        <f t="shared" si="10"/>
        <v>11774.175</v>
      </c>
      <c r="N16" s="15">
        <f t="shared" si="10"/>
        <v>14599.977000000003</v>
      </c>
      <c r="O16" s="15">
        <f t="shared" si="10"/>
        <v>13563.8496</v>
      </c>
      <c r="P16" s="15">
        <f t="shared" si="10"/>
        <v>13563.8496</v>
      </c>
      <c r="Q16" s="15">
        <f t="shared" si="10"/>
        <v>13671.499199999998</v>
      </c>
      <c r="R16" s="15">
        <f t="shared" si="10"/>
        <v>14075.1852</v>
      </c>
      <c r="S16" s="15">
        <f t="shared" si="10"/>
        <v>14196.291000000001</v>
      </c>
      <c r="T16" s="15">
        <f t="shared" si="10"/>
        <v>14828.732400000003</v>
      </c>
      <c r="U16" s="15">
        <f t="shared" si="10"/>
        <v>13954.079400000002</v>
      </c>
      <c r="V16" s="15">
        <f t="shared" si="10"/>
        <v>11720.3502</v>
      </c>
      <c r="W16" s="15">
        <f t="shared" si="10"/>
        <v>14842.188600000001</v>
      </c>
      <c r="X16" s="15">
        <f t="shared" si="10"/>
        <v>13254.357000000002</v>
      </c>
      <c r="Y16" s="15">
        <f t="shared" si="10"/>
        <v>13362.0066</v>
      </c>
      <c r="Z16" s="15">
        <f t="shared" si="10"/>
        <v>12177.861</v>
      </c>
      <c r="AA16" s="15">
        <f t="shared" si="10"/>
        <v>12124.036199999999</v>
      </c>
      <c r="AB16" s="15">
        <f t="shared" si="10"/>
        <v>13846.429800000002</v>
      </c>
      <c r="AC16" s="15">
        <f t="shared" si="10"/>
        <v>15757.2102</v>
      </c>
      <c r="AD16" s="15">
        <f t="shared" si="10"/>
        <v>13536.9372</v>
      </c>
      <c r="AE16" s="15">
        <f t="shared" si="10"/>
        <v>11370.489000000001</v>
      </c>
      <c r="AF16" s="15">
        <f aca="true" t="shared" si="11" ref="AF16:BK16">13456.2*(100+AF17)/100</f>
        <v>12433.528800000002</v>
      </c>
      <c r="AG16" s="15">
        <f t="shared" si="11"/>
        <v>11531.9634</v>
      </c>
      <c r="AH16" s="15">
        <f t="shared" si="11"/>
        <v>12245.142</v>
      </c>
      <c r="AI16" s="15">
        <f t="shared" si="11"/>
        <v>13738.780200000001</v>
      </c>
      <c r="AJ16" s="15">
        <f t="shared" si="11"/>
        <v>11114.821199999998</v>
      </c>
      <c r="AK16" s="15">
        <f t="shared" si="11"/>
        <v>11827.999800000001</v>
      </c>
      <c r="AL16" s="15">
        <f t="shared" si="11"/>
        <v>12850.671</v>
      </c>
      <c r="AM16" s="15">
        <f t="shared" si="11"/>
        <v>11908.737</v>
      </c>
      <c r="AN16" s="15">
        <f t="shared" si="11"/>
        <v>12729.565200000001</v>
      </c>
      <c r="AO16" s="15">
        <f t="shared" si="11"/>
        <v>10966.803</v>
      </c>
      <c r="AP16" s="15">
        <f t="shared" si="11"/>
        <v>10953.346800000001</v>
      </c>
      <c r="AQ16" s="15">
        <f t="shared" si="11"/>
        <v>13388.919000000002</v>
      </c>
      <c r="AR16" s="15">
        <f t="shared" si="11"/>
        <v>14371.2216</v>
      </c>
      <c r="AS16" s="15">
        <f t="shared" si="11"/>
        <v>11639.613000000001</v>
      </c>
      <c r="AT16" s="15">
        <f t="shared" si="11"/>
        <v>11128.277399999999</v>
      </c>
      <c r="AU16" s="15">
        <f t="shared" si="11"/>
        <v>12985.233</v>
      </c>
      <c r="AV16" s="15">
        <f t="shared" si="11"/>
        <v>13913.7108</v>
      </c>
      <c r="AW16" s="15">
        <f t="shared" si="11"/>
        <v>13039.057800000002</v>
      </c>
      <c r="AX16" s="15">
        <f t="shared" si="11"/>
        <v>12527.7222</v>
      </c>
      <c r="AY16" s="15">
        <f t="shared" si="11"/>
        <v>12648.828000000001</v>
      </c>
      <c r="AZ16" s="15">
        <f t="shared" si="11"/>
        <v>13173.619800000002</v>
      </c>
      <c r="BA16" s="15">
        <f t="shared" si="11"/>
        <v>14061.729000000001</v>
      </c>
      <c r="BB16" s="15">
        <f t="shared" si="11"/>
        <v>9836.4822</v>
      </c>
      <c r="BC16" s="15">
        <f t="shared" si="11"/>
        <v>12137.4924</v>
      </c>
      <c r="BD16" s="15">
        <f t="shared" si="11"/>
        <v>13335.0942</v>
      </c>
      <c r="BE16" s="15">
        <f t="shared" si="11"/>
        <v>11881.8246</v>
      </c>
      <c r="BF16" s="15">
        <f t="shared" si="11"/>
        <v>11922.193200000002</v>
      </c>
      <c r="BG16" s="15">
        <f t="shared" si="11"/>
        <v>10791.8724</v>
      </c>
      <c r="BH16" s="15">
        <f t="shared" si="11"/>
        <v>13496.5686</v>
      </c>
      <c r="BI16" s="15">
        <f t="shared" si="11"/>
        <v>12473.8974</v>
      </c>
      <c r="BJ16" s="15">
        <f t="shared" si="11"/>
        <v>13550.3934</v>
      </c>
      <c r="BK16" s="15">
        <f t="shared" si="11"/>
        <v>11343.576599999999</v>
      </c>
      <c r="BL16" s="15">
        <f aca="true" t="shared" si="12" ref="BL16:CQ16">13456.2*(100+BL17)/100</f>
        <v>12689.1966</v>
      </c>
      <c r="BM16" s="15">
        <f t="shared" si="12"/>
        <v>12097.123800000001</v>
      </c>
      <c r="BN16" s="15">
        <f t="shared" si="12"/>
        <v>12931.4082</v>
      </c>
      <c r="BO16" s="15">
        <f t="shared" si="12"/>
        <v>11410.8576</v>
      </c>
      <c r="BP16" s="15">
        <f t="shared" si="12"/>
        <v>11976.018</v>
      </c>
      <c r="BQ16" s="15">
        <f t="shared" si="12"/>
        <v>12352.791599999999</v>
      </c>
      <c r="BR16" s="15">
        <f t="shared" si="12"/>
        <v>12339.3354</v>
      </c>
      <c r="BS16" s="15">
        <f t="shared" si="12"/>
        <v>12904.4958</v>
      </c>
      <c r="BT16" s="15">
        <f t="shared" si="12"/>
        <v>11531.9634</v>
      </c>
      <c r="BU16" s="15">
        <f t="shared" si="12"/>
        <v>12554.6346</v>
      </c>
      <c r="BV16" s="15">
        <f t="shared" si="12"/>
        <v>11747.2626</v>
      </c>
      <c r="BW16" s="15">
        <f t="shared" si="12"/>
        <v>13039.057800000002</v>
      </c>
      <c r="BX16" s="15">
        <f t="shared" si="12"/>
        <v>11666.5254</v>
      </c>
      <c r="BY16" s="15">
        <f t="shared" si="12"/>
        <v>10509.2922</v>
      </c>
      <c r="BZ16" s="15">
        <f t="shared" si="12"/>
        <v>12245.142</v>
      </c>
      <c r="CA16" s="15">
        <f t="shared" si="12"/>
        <v>12487.3536</v>
      </c>
      <c r="CB16" s="15">
        <f t="shared" si="12"/>
        <v>10468.9236</v>
      </c>
      <c r="CC16" s="15">
        <f t="shared" si="12"/>
        <v>12083.6676</v>
      </c>
      <c r="CD16" s="15">
        <f t="shared" si="12"/>
        <v>14263.572000000002</v>
      </c>
      <c r="CE16" s="15">
        <f t="shared" si="12"/>
        <v>12689.1966</v>
      </c>
      <c r="CF16" s="15">
        <f t="shared" si="12"/>
        <v>10334.3616</v>
      </c>
      <c r="CG16" s="15">
        <f t="shared" si="12"/>
        <v>11854.912199999999</v>
      </c>
      <c r="CH16" s="15">
        <f t="shared" si="12"/>
        <v>14425.046400000001</v>
      </c>
      <c r="CI16" s="15">
        <f t="shared" si="12"/>
        <v>13039.057800000002</v>
      </c>
      <c r="CJ16" s="15">
        <f t="shared" si="12"/>
        <v>12231.685800000001</v>
      </c>
      <c r="CK16" s="15">
        <f t="shared" si="12"/>
        <v>12864.127199999999</v>
      </c>
      <c r="CL16" s="15">
        <f t="shared" si="12"/>
        <v>11666.5254</v>
      </c>
      <c r="CM16" s="15">
        <f t="shared" si="12"/>
        <v>13173.619800000002</v>
      </c>
      <c r="CN16" s="15">
        <f t="shared" si="12"/>
        <v>12056.7552</v>
      </c>
      <c r="CO16" s="15">
        <f t="shared" si="12"/>
        <v>12985.233</v>
      </c>
      <c r="CP16" s="15">
        <f t="shared" si="12"/>
        <v>8894.5482</v>
      </c>
      <c r="CQ16" s="15">
        <f t="shared" si="12"/>
        <v>12877.583400000001</v>
      </c>
      <c r="CR16" s="15">
        <f aca="true" t="shared" si="13" ref="CR16:DK16">13456.2*(100+CR17)/100</f>
        <v>10791.8724</v>
      </c>
      <c r="CS16" s="15">
        <f t="shared" si="13"/>
        <v>10697.679000000002</v>
      </c>
      <c r="CT16" s="15">
        <f t="shared" si="13"/>
        <v>11801.0874</v>
      </c>
      <c r="CU16" s="15">
        <f t="shared" si="13"/>
        <v>11922.193200000002</v>
      </c>
      <c r="CV16" s="15">
        <f t="shared" si="13"/>
        <v>11599.244400000001</v>
      </c>
      <c r="CW16" s="15">
        <f t="shared" si="13"/>
        <v>10549.660800000001</v>
      </c>
      <c r="CX16" s="15">
        <f t="shared" si="13"/>
        <v>12662.2842</v>
      </c>
      <c r="CY16" s="15">
        <f t="shared" si="13"/>
        <v>11545.4196</v>
      </c>
      <c r="CZ16" s="15">
        <f t="shared" si="13"/>
        <v>10199.7996</v>
      </c>
      <c r="DA16" s="15">
        <f t="shared" si="13"/>
        <v>12164.404800000002</v>
      </c>
      <c r="DB16" s="15">
        <f t="shared" si="13"/>
        <v>12568.0908</v>
      </c>
      <c r="DC16" s="15">
        <f t="shared" si="13"/>
        <v>10172.8872</v>
      </c>
      <c r="DD16" s="15">
        <f t="shared" si="13"/>
        <v>14384.677800000003</v>
      </c>
      <c r="DE16" s="15">
        <f t="shared" si="13"/>
        <v>11303.208</v>
      </c>
      <c r="DF16" s="15">
        <f t="shared" si="13"/>
        <v>11814.5436</v>
      </c>
      <c r="DG16" s="15">
        <f t="shared" si="13"/>
        <v>10145.974800000002</v>
      </c>
      <c r="DH16" s="15">
        <f t="shared" si="13"/>
        <v>11787.631199999998</v>
      </c>
      <c r="DI16" s="15">
        <f t="shared" si="13"/>
        <v>10051.781400000002</v>
      </c>
      <c r="DJ16" s="15">
        <f t="shared" si="13"/>
        <v>11451.2262</v>
      </c>
      <c r="DK16" s="15">
        <f t="shared" si="13"/>
        <v>9984.5004</v>
      </c>
      <c r="DL16" s="15"/>
      <c r="DM16" s="15">
        <f aca="true" t="shared" si="14" ref="DM16:DV16">13456.2*(100+DM17)/100</f>
        <v>10455.467400000001</v>
      </c>
      <c r="DN16" s="15">
        <f t="shared" si="14"/>
        <v>10522.7484</v>
      </c>
      <c r="DO16" s="15">
        <f t="shared" si="14"/>
        <v>11195.558400000002</v>
      </c>
      <c r="DP16" s="15">
        <f t="shared" si="14"/>
        <v>9392.4276</v>
      </c>
      <c r="DQ16" s="15">
        <f t="shared" si="14"/>
        <v>11639.613000000001</v>
      </c>
      <c r="DR16" s="15">
        <f t="shared" si="14"/>
        <v>10280.536800000002</v>
      </c>
      <c r="DS16" s="15">
        <f t="shared" si="14"/>
        <v>11383.9452</v>
      </c>
      <c r="DT16" s="15">
        <f t="shared" si="14"/>
        <v>8652.3366</v>
      </c>
      <c r="DU16" s="15">
        <f t="shared" si="14"/>
        <v>8881.092</v>
      </c>
      <c r="DV16" s="15">
        <f t="shared" si="14"/>
        <v>7199.067000000001</v>
      </c>
    </row>
    <row r="17" spans="1:126" ht="20.25" customHeight="1">
      <c r="A17" s="35"/>
      <c r="B17" s="38"/>
      <c r="C17" s="1" t="s">
        <v>3368</v>
      </c>
      <c r="D17" s="5">
        <v>12.7</v>
      </c>
      <c r="E17" s="5">
        <v>10.6</v>
      </c>
      <c r="F17" s="5">
        <v>-0.3</v>
      </c>
      <c r="G17" s="5">
        <v>5.5</v>
      </c>
      <c r="H17" s="5">
        <v>9.6</v>
      </c>
      <c r="I17" s="5">
        <v>13.4</v>
      </c>
      <c r="J17" s="5">
        <v>0</v>
      </c>
      <c r="K17" s="5">
        <v>16.3</v>
      </c>
      <c r="L17" s="5">
        <v>-1.2</v>
      </c>
      <c r="M17" s="5">
        <v>-12.5</v>
      </c>
      <c r="N17" s="5">
        <v>8.5</v>
      </c>
      <c r="O17" s="5">
        <v>0.8</v>
      </c>
      <c r="P17" s="5">
        <v>0.8</v>
      </c>
      <c r="Q17" s="5">
        <v>1.6</v>
      </c>
      <c r="R17" s="5">
        <v>4.6</v>
      </c>
      <c r="S17" s="5">
        <v>5.5</v>
      </c>
      <c r="T17" s="5">
        <v>10.2</v>
      </c>
      <c r="U17" s="5">
        <v>3.7</v>
      </c>
      <c r="V17" s="5">
        <v>-12.9</v>
      </c>
      <c r="W17" s="5">
        <v>10.3</v>
      </c>
      <c r="X17" s="5">
        <v>-1.5</v>
      </c>
      <c r="Y17" s="5">
        <v>-0.7</v>
      </c>
      <c r="Z17" s="5">
        <v>-9.5</v>
      </c>
      <c r="AA17" s="5">
        <v>-9.9</v>
      </c>
      <c r="AB17" s="5">
        <v>2.9</v>
      </c>
      <c r="AC17" s="5">
        <v>17.1</v>
      </c>
      <c r="AD17" s="5">
        <v>0.6</v>
      </c>
      <c r="AE17" s="5">
        <v>-15.5</v>
      </c>
      <c r="AF17" s="5">
        <v>-7.6</v>
      </c>
      <c r="AG17" s="5">
        <v>-14.3</v>
      </c>
      <c r="AH17" s="5">
        <v>-9</v>
      </c>
      <c r="AI17" s="5">
        <v>2.1</v>
      </c>
      <c r="AJ17" s="5">
        <v>-17.4</v>
      </c>
      <c r="AK17" s="5">
        <v>-12.1</v>
      </c>
      <c r="AL17" s="5">
        <v>-4.5</v>
      </c>
      <c r="AM17" s="5">
        <v>-11.5</v>
      </c>
      <c r="AN17" s="5">
        <v>-5.4</v>
      </c>
      <c r="AO17" s="5">
        <v>-18.5</v>
      </c>
      <c r="AP17" s="5">
        <v>-18.6</v>
      </c>
      <c r="AQ17" s="5">
        <v>-0.5</v>
      </c>
      <c r="AR17" s="5">
        <v>6.8</v>
      </c>
      <c r="AS17" s="5">
        <v>-13.5</v>
      </c>
      <c r="AT17" s="5">
        <v>-17.3</v>
      </c>
      <c r="AU17" s="5">
        <v>-3.5</v>
      </c>
      <c r="AV17" s="5">
        <v>3.4</v>
      </c>
      <c r="AW17" s="5">
        <v>-3.1</v>
      </c>
      <c r="AX17" s="5">
        <v>-6.9</v>
      </c>
      <c r="AY17" s="5">
        <v>-6</v>
      </c>
      <c r="AZ17" s="5">
        <v>-2.1</v>
      </c>
      <c r="BA17" s="5">
        <v>4.5</v>
      </c>
      <c r="BB17" s="5">
        <v>-26.9</v>
      </c>
      <c r="BC17" s="5">
        <v>-9.8</v>
      </c>
      <c r="BD17" s="5">
        <v>-0.9</v>
      </c>
      <c r="BE17" s="5">
        <v>-11.7</v>
      </c>
      <c r="BF17" s="5">
        <v>-11.4</v>
      </c>
      <c r="BG17" s="5">
        <v>-19.8</v>
      </c>
      <c r="BH17" s="5">
        <v>0.3</v>
      </c>
      <c r="BI17" s="5">
        <v>-7.3</v>
      </c>
      <c r="BJ17" s="5">
        <v>0.7</v>
      </c>
      <c r="BK17" s="5">
        <v>-15.7</v>
      </c>
      <c r="BL17" s="5">
        <v>-5.7</v>
      </c>
      <c r="BM17" s="5">
        <v>-10.1</v>
      </c>
      <c r="BN17" s="5">
        <v>-3.9</v>
      </c>
      <c r="BO17" s="5">
        <v>-15.2</v>
      </c>
      <c r="BP17" s="5">
        <v>-11</v>
      </c>
      <c r="BQ17" s="5">
        <v>-8.2</v>
      </c>
      <c r="BR17" s="5">
        <v>-8.3</v>
      </c>
      <c r="BS17" s="5">
        <v>-4.1</v>
      </c>
      <c r="BT17" s="5">
        <v>-14.3</v>
      </c>
      <c r="BU17" s="5">
        <v>-6.7</v>
      </c>
      <c r="BV17" s="5">
        <v>-12.7</v>
      </c>
      <c r="BW17" s="5">
        <v>-3.1</v>
      </c>
      <c r="BX17" s="5">
        <v>-13.3</v>
      </c>
      <c r="BY17" s="5">
        <v>-21.9</v>
      </c>
      <c r="BZ17" s="5">
        <v>-9</v>
      </c>
      <c r="CA17" s="5">
        <v>-7.2</v>
      </c>
      <c r="CB17" s="5">
        <v>-22.2</v>
      </c>
      <c r="CC17" s="5">
        <v>-10.2</v>
      </c>
      <c r="CD17" s="5">
        <v>6</v>
      </c>
      <c r="CE17" s="5">
        <v>-5.7</v>
      </c>
      <c r="CF17" s="5">
        <v>-23.2</v>
      </c>
      <c r="CG17" s="5">
        <v>-11.9</v>
      </c>
      <c r="CH17" s="5">
        <v>7.2</v>
      </c>
      <c r="CI17" s="5">
        <v>-3.1</v>
      </c>
      <c r="CJ17" s="5">
        <v>-9.1</v>
      </c>
      <c r="CK17" s="5">
        <v>-4.4</v>
      </c>
      <c r="CL17" s="5">
        <v>-13.3</v>
      </c>
      <c r="CM17" s="5">
        <v>-2.1</v>
      </c>
      <c r="CN17" s="5">
        <v>-10.4</v>
      </c>
      <c r="CO17" s="5">
        <v>-3.5</v>
      </c>
      <c r="CP17" s="5">
        <v>-33.9</v>
      </c>
      <c r="CQ17" s="5">
        <v>-4.3</v>
      </c>
      <c r="CR17" s="5">
        <v>-19.8</v>
      </c>
      <c r="CS17" s="5">
        <v>-20.5</v>
      </c>
      <c r="CT17" s="5">
        <v>-12.3</v>
      </c>
      <c r="CU17" s="5">
        <v>-11.4</v>
      </c>
      <c r="CV17" s="5">
        <v>-13.8</v>
      </c>
      <c r="CW17" s="5">
        <v>-21.6</v>
      </c>
      <c r="CX17" s="5">
        <v>-5.9</v>
      </c>
      <c r="CY17" s="5">
        <v>-14.2</v>
      </c>
      <c r="CZ17" s="5">
        <v>-24.2</v>
      </c>
      <c r="DA17" s="5">
        <v>-9.6</v>
      </c>
      <c r="DB17" s="5">
        <v>-6.6</v>
      </c>
      <c r="DC17" s="5">
        <v>-24.4</v>
      </c>
      <c r="DD17" s="5">
        <v>6.9</v>
      </c>
      <c r="DE17" s="5">
        <v>-16</v>
      </c>
      <c r="DF17" s="5">
        <v>-12.2</v>
      </c>
      <c r="DG17" s="5">
        <v>-24.6</v>
      </c>
      <c r="DH17" s="5">
        <v>-12.4</v>
      </c>
      <c r="DI17" s="5">
        <v>-25.3</v>
      </c>
      <c r="DJ17" s="5">
        <v>-14.9</v>
      </c>
      <c r="DK17" s="5">
        <v>-25.8</v>
      </c>
      <c r="DL17" s="5"/>
      <c r="DM17" s="5">
        <v>-22.3</v>
      </c>
      <c r="DN17" s="5">
        <v>-21.8</v>
      </c>
      <c r="DO17" s="5">
        <v>-16.8</v>
      </c>
      <c r="DP17" s="5">
        <v>-30.2</v>
      </c>
      <c r="DQ17" s="5">
        <v>-13.5</v>
      </c>
      <c r="DR17" s="5">
        <v>-23.6</v>
      </c>
      <c r="DS17" s="5">
        <v>-15.4</v>
      </c>
      <c r="DT17" s="5">
        <v>-35.7</v>
      </c>
      <c r="DU17" s="5">
        <v>-34</v>
      </c>
      <c r="DV17" s="5">
        <v>-46.5</v>
      </c>
    </row>
    <row r="18" spans="1:126" ht="20.25" customHeight="1">
      <c r="A18" s="35"/>
      <c r="B18" s="38"/>
      <c r="C18" s="1" t="s">
        <v>3366</v>
      </c>
      <c r="D18" s="1">
        <v>4</v>
      </c>
      <c r="E18" s="1">
        <v>5</v>
      </c>
      <c r="F18" s="1">
        <v>32</v>
      </c>
      <c r="G18" s="1">
        <v>16</v>
      </c>
      <c r="H18" s="1">
        <v>9</v>
      </c>
      <c r="I18" s="1">
        <v>3</v>
      </c>
      <c r="J18" s="1">
        <v>31</v>
      </c>
      <c r="K18" s="1">
        <v>2</v>
      </c>
      <c r="L18" s="1">
        <v>37</v>
      </c>
      <c r="M18" s="1">
        <v>84</v>
      </c>
      <c r="N18" s="1">
        <v>10</v>
      </c>
      <c r="O18" s="1">
        <v>26</v>
      </c>
      <c r="P18" s="1">
        <v>26</v>
      </c>
      <c r="Q18" s="1">
        <v>25</v>
      </c>
      <c r="R18" s="1">
        <v>18</v>
      </c>
      <c r="S18" s="1">
        <v>16</v>
      </c>
      <c r="T18" s="1">
        <v>7</v>
      </c>
      <c r="U18" s="1">
        <v>20</v>
      </c>
      <c r="V18" s="1">
        <v>86</v>
      </c>
      <c r="W18" s="1">
        <v>6</v>
      </c>
      <c r="X18" s="1">
        <v>38</v>
      </c>
      <c r="Y18" s="1">
        <v>34</v>
      </c>
      <c r="Z18" s="1">
        <v>67</v>
      </c>
      <c r="AA18" s="1">
        <v>70</v>
      </c>
      <c r="AB18" s="1">
        <v>22</v>
      </c>
      <c r="AC18" s="1">
        <v>1</v>
      </c>
      <c r="AD18" s="1">
        <v>29</v>
      </c>
      <c r="AE18" s="1">
        <v>98</v>
      </c>
      <c r="AF18" s="1">
        <v>61</v>
      </c>
      <c r="AG18" s="1">
        <v>93</v>
      </c>
      <c r="AH18" s="1">
        <v>64</v>
      </c>
      <c r="AI18" s="1">
        <v>24</v>
      </c>
      <c r="AJ18" s="1">
        <v>103</v>
      </c>
      <c r="AK18" s="1">
        <v>80</v>
      </c>
      <c r="AL18" s="1">
        <v>50</v>
      </c>
      <c r="AM18" s="1">
        <v>77</v>
      </c>
      <c r="AN18" s="1">
        <v>51</v>
      </c>
      <c r="AO18" s="1">
        <v>104</v>
      </c>
      <c r="AP18" s="1">
        <v>105</v>
      </c>
      <c r="AQ18" s="1">
        <v>33</v>
      </c>
      <c r="AR18" s="1">
        <v>13</v>
      </c>
      <c r="AS18" s="1">
        <v>89</v>
      </c>
      <c r="AT18" s="1">
        <v>102</v>
      </c>
      <c r="AU18" s="1">
        <v>44</v>
      </c>
      <c r="AV18" s="1">
        <v>21</v>
      </c>
      <c r="AW18" s="1">
        <v>41</v>
      </c>
      <c r="AX18" s="1">
        <v>58</v>
      </c>
      <c r="AY18" s="1">
        <v>55</v>
      </c>
      <c r="AZ18" s="1">
        <v>39</v>
      </c>
      <c r="BA18" s="1">
        <v>19</v>
      </c>
      <c r="BB18" s="1">
        <v>121</v>
      </c>
      <c r="BC18" s="1">
        <v>69</v>
      </c>
      <c r="BD18" s="1">
        <v>35</v>
      </c>
      <c r="BE18" s="1">
        <v>78</v>
      </c>
      <c r="BF18" s="1">
        <v>75</v>
      </c>
      <c r="BG18" s="1">
        <v>106</v>
      </c>
      <c r="BH18" s="1">
        <v>30</v>
      </c>
      <c r="BI18" s="1">
        <v>60</v>
      </c>
      <c r="BJ18" s="1">
        <v>28</v>
      </c>
      <c r="BK18" s="1">
        <v>99</v>
      </c>
      <c r="BL18" s="1">
        <v>52</v>
      </c>
      <c r="BM18" s="1">
        <v>71</v>
      </c>
      <c r="BN18" s="1">
        <v>46</v>
      </c>
      <c r="BO18" s="1">
        <v>96</v>
      </c>
      <c r="BP18" s="1">
        <v>74</v>
      </c>
      <c r="BQ18" s="1">
        <v>62</v>
      </c>
      <c r="BR18" s="1">
        <v>63</v>
      </c>
      <c r="BS18" s="1">
        <v>47</v>
      </c>
      <c r="BT18" s="1">
        <v>93</v>
      </c>
      <c r="BU18" s="1">
        <v>57</v>
      </c>
      <c r="BV18" s="1">
        <v>85</v>
      </c>
      <c r="BW18" s="1">
        <v>41</v>
      </c>
      <c r="BX18" s="1">
        <v>87</v>
      </c>
      <c r="BY18" s="1">
        <v>111</v>
      </c>
      <c r="BZ18" s="1">
        <v>64</v>
      </c>
      <c r="CA18" s="1">
        <v>59</v>
      </c>
      <c r="CB18" s="1">
        <v>112</v>
      </c>
      <c r="CC18" s="1">
        <v>72</v>
      </c>
      <c r="CD18" s="1">
        <v>15</v>
      </c>
      <c r="CE18" s="1">
        <v>52</v>
      </c>
      <c r="CF18" s="1">
        <v>114</v>
      </c>
      <c r="CG18" s="1">
        <v>79</v>
      </c>
      <c r="CH18" s="1">
        <v>11</v>
      </c>
      <c r="CI18" s="1">
        <v>41</v>
      </c>
      <c r="CJ18" s="1">
        <v>66</v>
      </c>
      <c r="CK18" s="1">
        <v>49</v>
      </c>
      <c r="CL18" s="1">
        <v>87</v>
      </c>
      <c r="CM18" s="1">
        <v>39</v>
      </c>
      <c r="CN18" s="1">
        <v>73</v>
      </c>
      <c r="CO18" s="1">
        <v>44</v>
      </c>
      <c r="CP18" s="1">
        <v>123</v>
      </c>
      <c r="CQ18" s="1">
        <v>48</v>
      </c>
      <c r="CR18" s="1">
        <v>106</v>
      </c>
      <c r="CS18" s="1">
        <v>108</v>
      </c>
      <c r="CT18" s="1">
        <v>82</v>
      </c>
      <c r="CU18" s="1">
        <v>75</v>
      </c>
      <c r="CV18" s="1">
        <v>91</v>
      </c>
      <c r="CW18" s="1">
        <v>109</v>
      </c>
      <c r="CX18" s="1">
        <v>54</v>
      </c>
      <c r="CY18" s="1">
        <v>92</v>
      </c>
      <c r="CZ18" s="1">
        <v>116</v>
      </c>
      <c r="DA18" s="1">
        <v>68</v>
      </c>
      <c r="DB18" s="1">
        <v>56</v>
      </c>
      <c r="DC18" s="1">
        <v>117</v>
      </c>
      <c r="DD18" s="1">
        <v>12</v>
      </c>
      <c r="DE18" s="1">
        <v>100</v>
      </c>
      <c r="DF18" s="1">
        <v>81</v>
      </c>
      <c r="DG18" s="1">
        <v>118</v>
      </c>
      <c r="DH18" s="1">
        <v>83</v>
      </c>
      <c r="DI18" s="1">
        <v>119</v>
      </c>
      <c r="DJ18" s="1">
        <v>95</v>
      </c>
      <c r="DK18" s="1">
        <v>120</v>
      </c>
      <c r="DM18" s="1">
        <v>113</v>
      </c>
      <c r="DN18" s="1">
        <v>110</v>
      </c>
      <c r="DO18" s="1">
        <v>101</v>
      </c>
      <c r="DP18" s="1">
        <v>122</v>
      </c>
      <c r="DQ18" s="1">
        <v>89</v>
      </c>
      <c r="DR18" s="1">
        <v>115</v>
      </c>
      <c r="DS18" s="1">
        <v>97</v>
      </c>
      <c r="DT18" s="1">
        <v>125</v>
      </c>
      <c r="DU18" s="1">
        <v>124</v>
      </c>
      <c r="DV18" s="1">
        <v>126</v>
      </c>
    </row>
    <row r="19" spans="1:126" ht="20.25" customHeight="1">
      <c r="A19" s="35"/>
      <c r="B19" s="38" t="s">
        <v>2141</v>
      </c>
      <c r="C19" s="1" t="s">
        <v>3367</v>
      </c>
      <c r="D19" s="15">
        <f aca="true" t="shared" si="15" ref="D19:AE19">14111*(100+D20)/100</f>
        <v>13179.674</v>
      </c>
      <c r="E19" s="15">
        <f t="shared" si="15"/>
        <v>13334.895</v>
      </c>
      <c r="F19" s="15">
        <f t="shared" si="15"/>
        <v>15705.543</v>
      </c>
      <c r="G19" s="15">
        <f t="shared" si="15"/>
        <v>15578.544000000002</v>
      </c>
      <c r="H19" s="15">
        <f t="shared" si="15"/>
        <v>13899.335</v>
      </c>
      <c r="I19" s="15">
        <f t="shared" si="15"/>
        <v>13377.228000000001</v>
      </c>
      <c r="J19" s="15">
        <f t="shared" si="15"/>
        <v>14111</v>
      </c>
      <c r="K19" s="15">
        <f t="shared" si="15"/>
        <v>12022.572</v>
      </c>
      <c r="L19" s="15">
        <f t="shared" si="15"/>
        <v>13151.452</v>
      </c>
      <c r="M19" s="15">
        <f t="shared" si="15"/>
        <v>15917.208</v>
      </c>
      <c r="N19" s="15">
        <f t="shared" si="15"/>
        <v>12389.458</v>
      </c>
      <c r="O19" s="15">
        <f t="shared" si="15"/>
        <v>12714.010999999999</v>
      </c>
      <c r="P19" s="15">
        <f t="shared" si="15"/>
        <v>10625.583</v>
      </c>
      <c r="Q19" s="15">
        <f t="shared" si="15"/>
        <v>12798.677</v>
      </c>
      <c r="R19" s="15">
        <f t="shared" si="15"/>
        <v>14477.885999999999</v>
      </c>
      <c r="S19" s="15">
        <f t="shared" si="15"/>
        <v>11528.687</v>
      </c>
      <c r="T19" s="15">
        <f t="shared" si="15"/>
        <v>12572.900999999998</v>
      </c>
      <c r="U19" s="15">
        <f t="shared" si="15"/>
        <v>11810.907</v>
      </c>
      <c r="V19" s="15">
        <f t="shared" si="15"/>
        <v>15564.433</v>
      </c>
      <c r="W19" s="15">
        <f t="shared" si="15"/>
        <v>12347.125</v>
      </c>
      <c r="X19" s="15">
        <f t="shared" si="15"/>
        <v>12742.233</v>
      </c>
      <c r="Y19" s="15">
        <f t="shared" si="15"/>
        <v>10456.251</v>
      </c>
      <c r="Z19" s="15">
        <f t="shared" si="15"/>
        <v>13828.78</v>
      </c>
      <c r="AA19" s="15">
        <f t="shared" si="15"/>
        <v>13320.784000000001</v>
      </c>
      <c r="AB19" s="15">
        <f t="shared" si="15"/>
        <v>15211.658000000001</v>
      </c>
      <c r="AC19" s="15">
        <f t="shared" si="15"/>
        <v>10696.138</v>
      </c>
      <c r="AD19" s="15">
        <f t="shared" si="15"/>
        <v>13504.226999999999</v>
      </c>
      <c r="AE19" s="15">
        <f t="shared" si="15"/>
        <v>14675.44</v>
      </c>
      <c r="AF19" s="15">
        <f aca="true" t="shared" si="16" ref="AF19:BK19">14111*(100+AF20)/100</f>
        <v>14336.775999999998</v>
      </c>
      <c r="AG19" s="15">
        <f t="shared" si="16"/>
        <v>13476.005</v>
      </c>
      <c r="AH19" s="15">
        <f t="shared" si="16"/>
        <v>13447.783000000001</v>
      </c>
      <c r="AI19" s="15">
        <f t="shared" si="16"/>
        <v>11514.576</v>
      </c>
      <c r="AJ19" s="15">
        <f t="shared" si="16"/>
        <v>12629.345</v>
      </c>
      <c r="AK19" s="15">
        <f t="shared" si="16"/>
        <v>11444.020999999999</v>
      </c>
      <c r="AL19" s="15">
        <f t="shared" si="16"/>
        <v>13758.225</v>
      </c>
      <c r="AM19" s="15">
        <f t="shared" si="16"/>
        <v>14040.445</v>
      </c>
      <c r="AN19" s="15">
        <f t="shared" si="16"/>
        <v>11063.024000000001</v>
      </c>
      <c r="AO19" s="15">
        <f t="shared" si="16"/>
        <v>15098.77</v>
      </c>
      <c r="AP19" s="15">
        <f t="shared" si="16"/>
        <v>10540.917</v>
      </c>
      <c r="AQ19" s="15">
        <f t="shared" si="16"/>
        <v>10766.693000000001</v>
      </c>
      <c r="AR19" s="15">
        <f t="shared" si="16"/>
        <v>12728.122</v>
      </c>
      <c r="AS19" s="15">
        <f t="shared" si="16"/>
        <v>13998.112</v>
      </c>
      <c r="AT19" s="15">
        <f t="shared" si="16"/>
        <v>13461.894000000002</v>
      </c>
      <c r="AU19" s="15">
        <f t="shared" si="16"/>
        <v>11683.908000000001</v>
      </c>
      <c r="AV19" s="15">
        <f t="shared" si="16"/>
        <v>12036.683</v>
      </c>
      <c r="AW19" s="15">
        <f t="shared" si="16"/>
        <v>13222.007</v>
      </c>
      <c r="AX19" s="15">
        <f t="shared" si="16"/>
        <v>12558.79</v>
      </c>
      <c r="AY19" s="15">
        <f t="shared" si="16"/>
        <v>13165.563</v>
      </c>
      <c r="AZ19" s="15">
        <f t="shared" si="16"/>
        <v>10823.136999999999</v>
      </c>
      <c r="BA19" s="15">
        <f t="shared" si="16"/>
        <v>11726.240999999998</v>
      </c>
      <c r="BB19" s="15">
        <f t="shared" si="16"/>
        <v>13659.448</v>
      </c>
      <c r="BC19" s="15">
        <f t="shared" si="16"/>
        <v>11373.465999999999</v>
      </c>
      <c r="BD19" s="15">
        <f t="shared" si="16"/>
        <v>13391.339000000002</v>
      </c>
      <c r="BE19" s="15">
        <f t="shared" si="16"/>
        <v>11627.464000000002</v>
      </c>
      <c r="BF19" s="15">
        <f t="shared" si="16"/>
        <v>12177.793</v>
      </c>
      <c r="BG19" s="15">
        <f t="shared" si="16"/>
        <v>13744.114000000001</v>
      </c>
      <c r="BH19" s="15">
        <f t="shared" si="16"/>
        <v>11444.020999999999</v>
      </c>
      <c r="BI19" s="15">
        <f t="shared" si="16"/>
        <v>12079.015999999998</v>
      </c>
      <c r="BJ19" s="15">
        <f t="shared" si="16"/>
        <v>9637.813</v>
      </c>
      <c r="BK19" s="15">
        <f t="shared" si="16"/>
        <v>10978.358</v>
      </c>
      <c r="BL19" s="15">
        <f aca="true" t="shared" si="17" ref="BL19:CQ19">14111*(100+BL20)/100</f>
        <v>11556.909000000001</v>
      </c>
      <c r="BM19" s="15">
        <f t="shared" si="17"/>
        <v>13913.445999999998</v>
      </c>
      <c r="BN19" s="15">
        <f t="shared" si="17"/>
        <v>10992.469000000001</v>
      </c>
      <c r="BO19" s="15">
        <f t="shared" si="17"/>
        <v>11063.024000000001</v>
      </c>
      <c r="BP19" s="15">
        <f t="shared" si="17"/>
        <v>9567.258</v>
      </c>
      <c r="BQ19" s="15">
        <f t="shared" si="17"/>
        <v>10667.916</v>
      </c>
      <c r="BR19" s="15">
        <f t="shared" si="17"/>
        <v>9722.479</v>
      </c>
      <c r="BS19" s="15">
        <f t="shared" si="17"/>
        <v>13391.339000000002</v>
      </c>
      <c r="BT19" s="15">
        <f t="shared" si="17"/>
        <v>11980.239000000001</v>
      </c>
      <c r="BU19" s="15">
        <f t="shared" si="17"/>
        <v>12008.461</v>
      </c>
      <c r="BV19" s="15">
        <f t="shared" si="17"/>
        <v>9877.7</v>
      </c>
      <c r="BW19" s="15">
        <f t="shared" si="17"/>
        <v>11387.577</v>
      </c>
      <c r="BX19" s="15">
        <f t="shared" si="17"/>
        <v>14844.771999999999</v>
      </c>
      <c r="BY19" s="15">
        <f t="shared" si="17"/>
        <v>12742.233</v>
      </c>
      <c r="BZ19" s="15">
        <f t="shared" si="17"/>
        <v>13447.783000000001</v>
      </c>
      <c r="CA19" s="15">
        <f t="shared" si="17"/>
        <v>11895.573</v>
      </c>
      <c r="CB19" s="15">
        <f t="shared" si="17"/>
        <v>13236.118</v>
      </c>
      <c r="CC19" s="15">
        <f t="shared" si="17"/>
        <v>13546.56</v>
      </c>
      <c r="CD19" s="15">
        <f t="shared" si="17"/>
        <v>10131.697999999999</v>
      </c>
      <c r="CE19" s="15">
        <f t="shared" si="17"/>
        <v>10907.803</v>
      </c>
      <c r="CF19" s="15">
        <f t="shared" si="17"/>
        <v>12643.455999999998</v>
      </c>
      <c r="CG19" s="15">
        <f t="shared" si="17"/>
        <v>13292.562</v>
      </c>
      <c r="CH19" s="15">
        <f t="shared" si="17"/>
        <v>10131.697999999999</v>
      </c>
      <c r="CI19" s="15">
        <f t="shared" si="17"/>
        <v>11796.795999999998</v>
      </c>
      <c r="CJ19" s="15">
        <f t="shared" si="17"/>
        <v>11204.134000000002</v>
      </c>
      <c r="CK19" s="15">
        <f t="shared" si="17"/>
        <v>12050.794000000002</v>
      </c>
      <c r="CL19" s="15">
        <f t="shared" si="17"/>
        <v>11796.795999999998</v>
      </c>
      <c r="CM19" s="15">
        <f t="shared" si="17"/>
        <v>10667.916</v>
      </c>
      <c r="CN19" s="15">
        <f t="shared" si="17"/>
        <v>10724.36</v>
      </c>
      <c r="CO19" s="15">
        <f t="shared" si="17"/>
        <v>10428.029</v>
      </c>
      <c r="CP19" s="15">
        <f t="shared" si="17"/>
        <v>11302.910999999998</v>
      </c>
      <c r="CQ19" s="15">
        <f t="shared" si="17"/>
        <v>9863.589</v>
      </c>
      <c r="CR19" s="15">
        <f aca="true" t="shared" si="18" ref="CR19:DV19">14111*(100+CR20)/100</f>
        <v>13433.671999999999</v>
      </c>
      <c r="CS19" s="15">
        <f t="shared" si="18"/>
        <v>10879.580999999998</v>
      </c>
      <c r="CT19" s="15">
        <f t="shared" si="18"/>
        <v>10851.359000000002</v>
      </c>
      <c r="CU19" s="15">
        <f t="shared" si="18"/>
        <v>11444.020999999999</v>
      </c>
      <c r="CV19" s="15">
        <f t="shared" si="18"/>
        <v>7803.382999999999</v>
      </c>
      <c r="CW19" s="15">
        <f t="shared" si="18"/>
        <v>11514.576</v>
      </c>
      <c r="CX19" s="15">
        <f t="shared" si="18"/>
        <v>11542.798</v>
      </c>
      <c r="CY19" s="15">
        <f t="shared" si="18"/>
        <v>10766.693000000001</v>
      </c>
      <c r="CZ19" s="15">
        <f t="shared" si="18"/>
        <v>11091.246</v>
      </c>
      <c r="DA19" s="15">
        <f t="shared" si="18"/>
        <v>10188.142</v>
      </c>
      <c r="DB19" s="15">
        <f t="shared" si="18"/>
        <v>9454.37</v>
      </c>
      <c r="DC19" s="15">
        <f t="shared" si="18"/>
        <v>8988.707</v>
      </c>
      <c r="DD19" s="15">
        <f t="shared" si="18"/>
        <v>6547.504</v>
      </c>
      <c r="DE19" s="15">
        <f t="shared" si="18"/>
        <v>11034.802</v>
      </c>
      <c r="DF19" s="15">
        <f t="shared" si="18"/>
        <v>10540.917</v>
      </c>
      <c r="DG19" s="15">
        <f t="shared" si="18"/>
        <v>12558.79</v>
      </c>
      <c r="DH19" s="15">
        <f t="shared" si="18"/>
        <v>9045.151</v>
      </c>
      <c r="DI19" s="15">
        <f t="shared" si="18"/>
        <v>13715.892</v>
      </c>
      <c r="DJ19" s="15">
        <f t="shared" si="18"/>
        <v>10809.025999999998</v>
      </c>
      <c r="DK19" s="15">
        <f t="shared" si="18"/>
        <v>10794.915</v>
      </c>
      <c r="DL19" s="15">
        <f t="shared" si="18"/>
        <v>11923.795</v>
      </c>
      <c r="DM19" s="15">
        <f t="shared" si="18"/>
        <v>9228.594000000001</v>
      </c>
      <c r="DN19" s="15">
        <f t="shared" si="18"/>
        <v>10385.696</v>
      </c>
      <c r="DO19" s="15">
        <f t="shared" si="18"/>
        <v>8946.374</v>
      </c>
      <c r="DP19" s="15">
        <f t="shared" si="18"/>
        <v>7464.719</v>
      </c>
      <c r="DQ19" s="15">
        <f t="shared" si="18"/>
        <v>9764.812</v>
      </c>
      <c r="DR19" s="15">
        <f t="shared" si="18"/>
        <v>10611.472</v>
      </c>
      <c r="DS19" s="15">
        <f t="shared" si="18"/>
        <v>9609.591</v>
      </c>
      <c r="DT19" s="15">
        <f t="shared" si="18"/>
        <v>8889.93</v>
      </c>
      <c r="DU19" s="15">
        <f t="shared" si="18"/>
        <v>10540.917</v>
      </c>
      <c r="DV19" s="15">
        <f t="shared" si="18"/>
        <v>6646.281</v>
      </c>
    </row>
    <row r="20" spans="1:126" ht="20.25" customHeight="1">
      <c r="A20" s="35"/>
      <c r="B20" s="38"/>
      <c r="C20" s="1" t="s">
        <v>3368</v>
      </c>
      <c r="D20" s="5">
        <v>-6.6</v>
      </c>
      <c r="E20" s="5">
        <v>-5.5</v>
      </c>
      <c r="F20" s="5">
        <v>11.3</v>
      </c>
      <c r="G20" s="5">
        <v>10.4</v>
      </c>
      <c r="H20" s="5">
        <v>-1.5</v>
      </c>
      <c r="I20" s="5">
        <v>-5.2</v>
      </c>
      <c r="J20" s="5">
        <v>0</v>
      </c>
      <c r="K20" s="5">
        <v>-14.8</v>
      </c>
      <c r="L20" s="5">
        <v>-6.8</v>
      </c>
      <c r="M20" s="5">
        <v>12.8</v>
      </c>
      <c r="N20" s="5">
        <v>-12.2</v>
      </c>
      <c r="O20" s="5">
        <v>-9.9</v>
      </c>
      <c r="P20" s="5">
        <v>-24.7</v>
      </c>
      <c r="Q20" s="5">
        <v>-9.3</v>
      </c>
      <c r="R20" s="5">
        <v>2.6</v>
      </c>
      <c r="S20" s="5">
        <v>-18.3</v>
      </c>
      <c r="T20" s="5">
        <v>-10.9</v>
      </c>
      <c r="U20" s="5">
        <v>-16.3</v>
      </c>
      <c r="V20" s="5">
        <v>10.3</v>
      </c>
      <c r="W20" s="5">
        <v>-12.5</v>
      </c>
      <c r="X20" s="5">
        <v>-9.7</v>
      </c>
      <c r="Y20" s="5">
        <v>-25.9</v>
      </c>
      <c r="Z20" s="5">
        <v>-2</v>
      </c>
      <c r="AA20" s="5">
        <v>-5.6</v>
      </c>
      <c r="AB20" s="5">
        <v>7.8</v>
      </c>
      <c r="AC20" s="5">
        <v>-24.2</v>
      </c>
      <c r="AD20" s="5">
        <v>-4.3</v>
      </c>
      <c r="AE20" s="5">
        <v>4</v>
      </c>
      <c r="AF20" s="5">
        <v>1.6</v>
      </c>
      <c r="AG20" s="5">
        <v>-4.5</v>
      </c>
      <c r="AH20" s="5">
        <v>-4.7</v>
      </c>
      <c r="AI20" s="5">
        <v>-18.4</v>
      </c>
      <c r="AJ20" s="5">
        <v>-10.5</v>
      </c>
      <c r="AK20" s="5">
        <v>-18.9</v>
      </c>
      <c r="AL20" s="5">
        <v>-2.5</v>
      </c>
      <c r="AM20" s="5">
        <v>-0.5</v>
      </c>
      <c r="AN20" s="5">
        <v>-21.6</v>
      </c>
      <c r="AO20" s="5">
        <v>7</v>
      </c>
      <c r="AP20" s="5">
        <v>-25.3</v>
      </c>
      <c r="AQ20" s="5">
        <v>-23.7</v>
      </c>
      <c r="AR20" s="5">
        <v>-9.8</v>
      </c>
      <c r="AS20" s="5">
        <v>-0.8</v>
      </c>
      <c r="AT20" s="5">
        <v>-4.6</v>
      </c>
      <c r="AU20" s="5">
        <v>-17.2</v>
      </c>
      <c r="AV20" s="5">
        <v>-14.7</v>
      </c>
      <c r="AW20" s="5">
        <v>-6.3</v>
      </c>
      <c r="AX20" s="5">
        <v>-11</v>
      </c>
      <c r="AY20" s="5">
        <v>-6.7</v>
      </c>
      <c r="AZ20" s="5">
        <v>-23.3</v>
      </c>
      <c r="BA20" s="5">
        <v>-16.9</v>
      </c>
      <c r="BB20" s="5">
        <v>-3.2</v>
      </c>
      <c r="BC20" s="5">
        <v>-19.4</v>
      </c>
      <c r="BD20" s="5">
        <v>-5.1</v>
      </c>
      <c r="BE20" s="5">
        <v>-17.6</v>
      </c>
      <c r="BF20" s="5">
        <v>-13.7</v>
      </c>
      <c r="BG20" s="5">
        <v>-2.6</v>
      </c>
      <c r="BH20" s="5">
        <v>-18.9</v>
      </c>
      <c r="BI20" s="5">
        <v>-14.4</v>
      </c>
      <c r="BJ20" s="5">
        <v>-31.7</v>
      </c>
      <c r="BK20" s="5">
        <v>-22.2</v>
      </c>
      <c r="BL20" s="5">
        <v>-18.1</v>
      </c>
      <c r="BM20" s="5">
        <v>-1.4</v>
      </c>
      <c r="BN20" s="5">
        <v>-22.1</v>
      </c>
      <c r="BO20" s="5">
        <v>-21.6</v>
      </c>
      <c r="BP20" s="5">
        <v>-32.2</v>
      </c>
      <c r="BQ20" s="5">
        <v>-24.4</v>
      </c>
      <c r="BR20" s="5">
        <v>-31.1</v>
      </c>
      <c r="BS20" s="5">
        <v>-5.1</v>
      </c>
      <c r="BT20" s="5">
        <v>-15.1</v>
      </c>
      <c r="BU20" s="5">
        <v>-14.9</v>
      </c>
      <c r="BV20" s="5">
        <v>-30</v>
      </c>
      <c r="BW20" s="5">
        <v>-19.3</v>
      </c>
      <c r="BX20" s="5">
        <v>5.2</v>
      </c>
      <c r="BY20" s="5">
        <v>-9.7</v>
      </c>
      <c r="BZ20" s="5">
        <v>-4.7</v>
      </c>
      <c r="CA20" s="5">
        <v>-15.7</v>
      </c>
      <c r="CB20" s="5">
        <v>-6.2</v>
      </c>
      <c r="CC20" s="5">
        <v>-4</v>
      </c>
      <c r="CD20" s="5">
        <v>-28.2</v>
      </c>
      <c r="CE20" s="5">
        <v>-22.7</v>
      </c>
      <c r="CF20" s="5">
        <v>-10.4</v>
      </c>
      <c r="CG20" s="5">
        <v>-5.8</v>
      </c>
      <c r="CH20" s="5">
        <v>-28.2</v>
      </c>
      <c r="CI20" s="5">
        <v>-16.4</v>
      </c>
      <c r="CJ20" s="5">
        <v>-20.6</v>
      </c>
      <c r="CK20" s="5">
        <v>-14.6</v>
      </c>
      <c r="CL20" s="5">
        <v>-16.4</v>
      </c>
      <c r="CM20" s="5">
        <v>-24.4</v>
      </c>
      <c r="CN20" s="5">
        <v>-24</v>
      </c>
      <c r="CO20" s="5">
        <v>-26.1</v>
      </c>
      <c r="CP20" s="5">
        <v>-19.9</v>
      </c>
      <c r="CQ20" s="5">
        <v>-30.1</v>
      </c>
      <c r="CR20" s="5">
        <v>-4.8</v>
      </c>
      <c r="CS20" s="5">
        <v>-22.9</v>
      </c>
      <c r="CT20" s="5">
        <v>-23.1</v>
      </c>
      <c r="CU20" s="5">
        <v>-18.9</v>
      </c>
      <c r="CV20" s="5">
        <v>-44.7</v>
      </c>
      <c r="CW20" s="5">
        <v>-18.4</v>
      </c>
      <c r="CX20" s="5">
        <v>-18.2</v>
      </c>
      <c r="CY20" s="5">
        <v>-23.7</v>
      </c>
      <c r="CZ20" s="5">
        <v>-21.4</v>
      </c>
      <c r="DA20" s="5">
        <v>-27.8</v>
      </c>
      <c r="DB20" s="5">
        <v>-33</v>
      </c>
      <c r="DC20" s="5">
        <v>-36.3</v>
      </c>
      <c r="DD20" s="5">
        <v>-53.6</v>
      </c>
      <c r="DE20" s="5">
        <v>-21.8</v>
      </c>
      <c r="DF20" s="5">
        <v>-25.3</v>
      </c>
      <c r="DG20" s="5">
        <v>-11</v>
      </c>
      <c r="DH20" s="5">
        <v>-35.9</v>
      </c>
      <c r="DI20" s="5">
        <v>-2.8</v>
      </c>
      <c r="DJ20" s="5">
        <v>-23.4</v>
      </c>
      <c r="DK20" s="5">
        <v>-23.5</v>
      </c>
      <c r="DL20" s="5">
        <v>-15.5</v>
      </c>
      <c r="DM20" s="5">
        <v>-34.6</v>
      </c>
      <c r="DN20" s="5">
        <v>-26.4</v>
      </c>
      <c r="DO20" s="5">
        <v>-36.6</v>
      </c>
      <c r="DP20" s="5">
        <v>-47.1</v>
      </c>
      <c r="DQ20" s="5">
        <v>-30.8</v>
      </c>
      <c r="DR20" s="5">
        <v>-24.8</v>
      </c>
      <c r="DS20" s="5">
        <v>-31.9</v>
      </c>
      <c r="DT20" s="5">
        <v>-37</v>
      </c>
      <c r="DU20" s="5">
        <v>-25.3</v>
      </c>
      <c r="DV20" s="5">
        <v>-52.9</v>
      </c>
    </row>
    <row r="21" spans="1:126" ht="20.25" customHeight="1">
      <c r="A21" s="35"/>
      <c r="B21" s="38"/>
      <c r="C21" s="1" t="s">
        <v>3366</v>
      </c>
      <c r="D21" s="1">
        <v>39</v>
      </c>
      <c r="E21" s="1">
        <v>34</v>
      </c>
      <c r="F21" s="1">
        <v>3</v>
      </c>
      <c r="G21" s="1">
        <v>4</v>
      </c>
      <c r="H21" s="1">
        <v>18</v>
      </c>
      <c r="I21" s="1">
        <v>33</v>
      </c>
      <c r="J21" s="1">
        <v>14</v>
      </c>
      <c r="K21" s="1">
        <v>59</v>
      </c>
      <c r="L21" s="1">
        <v>41</v>
      </c>
      <c r="M21" s="1">
        <v>2</v>
      </c>
      <c r="N21" s="1">
        <v>53</v>
      </c>
      <c r="O21" s="1">
        <v>47</v>
      </c>
      <c r="P21" s="1">
        <v>100</v>
      </c>
      <c r="Q21" s="1">
        <v>43</v>
      </c>
      <c r="R21" s="1">
        <v>11</v>
      </c>
      <c r="S21" s="1">
        <v>72</v>
      </c>
      <c r="T21" s="1">
        <v>50</v>
      </c>
      <c r="U21" s="1">
        <v>64</v>
      </c>
      <c r="V21" s="1">
        <v>5</v>
      </c>
      <c r="W21" s="1">
        <v>54</v>
      </c>
      <c r="X21" s="1">
        <v>44</v>
      </c>
      <c r="Y21" s="1">
        <v>105</v>
      </c>
      <c r="Z21" s="1">
        <v>19</v>
      </c>
      <c r="AA21" s="1">
        <v>35</v>
      </c>
      <c r="AB21" s="1">
        <v>6</v>
      </c>
      <c r="AC21" s="1">
        <v>97</v>
      </c>
      <c r="AD21" s="1">
        <v>25</v>
      </c>
      <c r="AE21" s="1">
        <v>9</v>
      </c>
      <c r="AF21" s="1">
        <v>12</v>
      </c>
      <c r="AG21" s="1">
        <v>26</v>
      </c>
      <c r="AH21" s="1">
        <v>28</v>
      </c>
      <c r="AI21" s="1">
        <v>73</v>
      </c>
      <c r="AJ21" s="1">
        <v>49</v>
      </c>
      <c r="AK21" s="1">
        <v>75</v>
      </c>
      <c r="AL21" s="1">
        <v>20</v>
      </c>
      <c r="AM21" s="1">
        <v>15</v>
      </c>
      <c r="AN21" s="1">
        <v>83</v>
      </c>
      <c r="AO21" s="1">
        <v>7</v>
      </c>
      <c r="AP21" s="1">
        <v>102</v>
      </c>
      <c r="AQ21" s="1">
        <v>94</v>
      </c>
      <c r="AR21" s="1">
        <v>46</v>
      </c>
      <c r="AS21" s="1">
        <v>16</v>
      </c>
      <c r="AT21" s="1">
        <v>27</v>
      </c>
      <c r="AU21" s="1">
        <v>68</v>
      </c>
      <c r="AV21" s="1">
        <v>58</v>
      </c>
      <c r="AW21" s="1">
        <v>38</v>
      </c>
      <c r="AX21" s="1">
        <v>51</v>
      </c>
      <c r="AY21" s="1">
        <v>40</v>
      </c>
      <c r="AZ21" s="1">
        <v>91</v>
      </c>
      <c r="BA21" s="1">
        <v>67</v>
      </c>
      <c r="BB21" s="1">
        <v>23</v>
      </c>
      <c r="BC21" s="1">
        <v>79</v>
      </c>
      <c r="BD21" s="1">
        <v>31</v>
      </c>
      <c r="BE21" s="1">
        <v>69</v>
      </c>
      <c r="BF21" s="1">
        <v>55</v>
      </c>
      <c r="BG21" s="1">
        <v>21</v>
      </c>
      <c r="BH21" s="1">
        <v>75</v>
      </c>
      <c r="BI21" s="1">
        <v>56</v>
      </c>
      <c r="BJ21" s="1">
        <v>115</v>
      </c>
      <c r="BK21" s="1">
        <v>87</v>
      </c>
      <c r="BL21" s="1">
        <v>70</v>
      </c>
      <c r="BM21" s="1">
        <v>17</v>
      </c>
      <c r="BN21" s="1">
        <v>86</v>
      </c>
      <c r="BO21" s="1">
        <v>83</v>
      </c>
      <c r="BP21" s="1">
        <v>117</v>
      </c>
      <c r="BQ21" s="1">
        <v>98</v>
      </c>
      <c r="BR21" s="1">
        <v>114</v>
      </c>
      <c r="BS21" s="1">
        <v>31</v>
      </c>
      <c r="BT21" s="1">
        <v>61</v>
      </c>
      <c r="BU21" s="1">
        <v>60</v>
      </c>
      <c r="BV21" s="1">
        <v>111</v>
      </c>
      <c r="BW21" s="1">
        <v>78</v>
      </c>
      <c r="BX21" s="1">
        <v>8</v>
      </c>
      <c r="BY21" s="1">
        <v>44</v>
      </c>
      <c r="BZ21" s="1">
        <v>28</v>
      </c>
      <c r="CA21" s="1">
        <v>63</v>
      </c>
      <c r="CB21" s="1">
        <v>37</v>
      </c>
      <c r="CC21" s="1">
        <v>24</v>
      </c>
      <c r="CD21" s="1">
        <v>109</v>
      </c>
      <c r="CE21" s="1">
        <v>88</v>
      </c>
      <c r="CF21" s="1">
        <v>48</v>
      </c>
      <c r="CG21" s="1">
        <v>36</v>
      </c>
      <c r="CH21" s="1">
        <v>110</v>
      </c>
      <c r="CI21" s="1">
        <v>65</v>
      </c>
      <c r="CJ21" s="1">
        <v>81</v>
      </c>
      <c r="CK21" s="1">
        <v>57</v>
      </c>
      <c r="CL21" s="1">
        <v>65</v>
      </c>
      <c r="CM21" s="1">
        <v>98</v>
      </c>
      <c r="CN21" s="1">
        <v>96</v>
      </c>
      <c r="CO21" s="1">
        <v>106</v>
      </c>
      <c r="CP21" s="1">
        <v>80</v>
      </c>
      <c r="CQ21" s="1">
        <v>112</v>
      </c>
      <c r="CR21" s="1">
        <v>30</v>
      </c>
      <c r="CS21" s="1">
        <v>89</v>
      </c>
      <c r="CT21" s="1">
        <v>90</v>
      </c>
      <c r="CU21" s="1">
        <v>75</v>
      </c>
      <c r="CV21" s="1">
        <v>124</v>
      </c>
      <c r="CW21" s="1">
        <v>74</v>
      </c>
      <c r="CX21" s="1">
        <v>71</v>
      </c>
      <c r="CY21" s="1">
        <v>94</v>
      </c>
      <c r="CZ21" s="1">
        <v>82</v>
      </c>
      <c r="DA21" s="1">
        <v>108</v>
      </c>
      <c r="DB21" s="1">
        <v>118</v>
      </c>
      <c r="DC21" s="1">
        <v>121</v>
      </c>
      <c r="DD21" s="1">
        <v>127</v>
      </c>
      <c r="DE21" s="1">
        <v>85</v>
      </c>
      <c r="DF21" s="1">
        <v>102</v>
      </c>
      <c r="DG21" s="1">
        <v>51</v>
      </c>
      <c r="DH21" s="1">
        <v>120</v>
      </c>
      <c r="DI21" s="1">
        <v>22</v>
      </c>
      <c r="DJ21" s="1">
        <v>92</v>
      </c>
      <c r="DK21" s="1">
        <v>93</v>
      </c>
      <c r="DL21" s="1">
        <v>62</v>
      </c>
      <c r="DM21" s="1">
        <v>119</v>
      </c>
      <c r="DN21" s="1">
        <v>107</v>
      </c>
      <c r="DO21" s="1">
        <v>122</v>
      </c>
      <c r="DP21" s="1">
        <v>125</v>
      </c>
      <c r="DQ21" s="1">
        <v>113</v>
      </c>
      <c r="DR21" s="1">
        <v>101</v>
      </c>
      <c r="DS21" s="1">
        <v>116</v>
      </c>
      <c r="DT21" s="1">
        <v>123</v>
      </c>
      <c r="DU21" s="1">
        <v>102</v>
      </c>
      <c r="DV21" s="1">
        <v>126</v>
      </c>
    </row>
    <row r="22" spans="1:126" ht="20.25" customHeight="1">
      <c r="A22" s="40"/>
      <c r="B22" s="38" t="s">
        <v>2142</v>
      </c>
      <c r="C22" s="1" t="s">
        <v>3367</v>
      </c>
      <c r="D22" s="15">
        <f aca="true" t="shared" si="19" ref="D22:AE22">13213.2*(100+D23)/100</f>
        <v>14653.438800000002</v>
      </c>
      <c r="E22" s="15">
        <f t="shared" si="19"/>
        <v>12354.341999999999</v>
      </c>
      <c r="F22" s="15">
        <f t="shared" si="19"/>
        <v>12129.7176</v>
      </c>
      <c r="G22" s="15">
        <f t="shared" si="19"/>
        <v>13107.494400000001</v>
      </c>
      <c r="H22" s="15">
        <f t="shared" si="19"/>
        <v>15670.8552</v>
      </c>
      <c r="I22" s="15">
        <f t="shared" si="19"/>
        <v>12882.87</v>
      </c>
      <c r="J22" s="15">
        <f t="shared" si="19"/>
        <v>13213.2</v>
      </c>
      <c r="K22" s="15">
        <f t="shared" si="19"/>
        <v>12909.296400000001</v>
      </c>
      <c r="L22" s="15">
        <f t="shared" si="19"/>
        <v>13424.611200000001</v>
      </c>
      <c r="M22" s="15">
        <f t="shared" si="19"/>
        <v>12380.7684</v>
      </c>
      <c r="N22" s="15">
        <f t="shared" si="19"/>
        <v>11270.8596</v>
      </c>
      <c r="O22" s="15">
        <f t="shared" si="19"/>
        <v>13332.118800000002</v>
      </c>
      <c r="P22" s="15">
        <f t="shared" si="19"/>
        <v>12499.6872</v>
      </c>
      <c r="Q22" s="15">
        <f t="shared" si="19"/>
        <v>12037.2252</v>
      </c>
      <c r="R22" s="15">
        <f t="shared" si="19"/>
        <v>11297.286</v>
      </c>
      <c r="S22" s="15">
        <f t="shared" si="19"/>
        <v>13067.854800000003</v>
      </c>
      <c r="T22" s="15">
        <f t="shared" si="19"/>
        <v>12724.311599999999</v>
      </c>
      <c r="U22" s="15">
        <f t="shared" si="19"/>
        <v>12512.9004</v>
      </c>
      <c r="V22" s="15">
        <f t="shared" si="19"/>
        <v>11363.351999999999</v>
      </c>
      <c r="W22" s="15">
        <f t="shared" si="19"/>
        <v>11627.616000000002</v>
      </c>
      <c r="X22" s="15">
        <f t="shared" si="19"/>
        <v>13807.794000000002</v>
      </c>
      <c r="Y22" s="15">
        <f t="shared" si="19"/>
        <v>13054.6416</v>
      </c>
      <c r="Z22" s="15">
        <f t="shared" si="19"/>
        <v>13384.9716</v>
      </c>
      <c r="AA22" s="15">
        <f t="shared" si="19"/>
        <v>13001.788800000002</v>
      </c>
      <c r="AB22" s="15">
        <f t="shared" si="19"/>
        <v>13794.580800000002</v>
      </c>
      <c r="AC22" s="15">
        <f t="shared" si="19"/>
        <v>11059.448400000001</v>
      </c>
      <c r="AD22" s="15">
        <f t="shared" si="19"/>
        <v>14164.5504</v>
      </c>
      <c r="AE22" s="15">
        <f t="shared" si="19"/>
        <v>13979.5656</v>
      </c>
      <c r="AF22" s="15">
        <f aca="true" t="shared" si="20" ref="AF22:BK22">13213.2*(100+AF23)/100</f>
        <v>11402.9916</v>
      </c>
      <c r="AG22" s="15">
        <f t="shared" si="20"/>
        <v>11614.4028</v>
      </c>
      <c r="AH22" s="15">
        <f t="shared" si="20"/>
        <v>11508.6972</v>
      </c>
      <c r="AI22" s="15">
        <f t="shared" si="20"/>
        <v>11772.961199999998</v>
      </c>
      <c r="AJ22" s="15">
        <f t="shared" si="20"/>
        <v>12962.1492</v>
      </c>
      <c r="AK22" s="15">
        <f t="shared" si="20"/>
        <v>13517.1036</v>
      </c>
      <c r="AL22" s="15">
        <f t="shared" si="20"/>
        <v>11640.8292</v>
      </c>
      <c r="AM22" s="15">
        <f t="shared" si="20"/>
        <v>12195.7836</v>
      </c>
      <c r="AN22" s="15">
        <f t="shared" si="20"/>
        <v>11786.174400000002</v>
      </c>
      <c r="AO22" s="15">
        <f t="shared" si="20"/>
        <v>12856.4436</v>
      </c>
      <c r="AP22" s="15">
        <f t="shared" si="20"/>
        <v>14547.7332</v>
      </c>
      <c r="AQ22" s="15">
        <f t="shared" si="20"/>
        <v>13702.0884</v>
      </c>
      <c r="AR22" s="15">
        <f t="shared" si="20"/>
        <v>12314.7024</v>
      </c>
      <c r="AS22" s="15">
        <f t="shared" si="20"/>
        <v>13503.8904</v>
      </c>
      <c r="AT22" s="15">
        <f t="shared" si="20"/>
        <v>13054.6416</v>
      </c>
      <c r="AU22" s="15">
        <f t="shared" si="20"/>
        <v>11891.88</v>
      </c>
      <c r="AV22" s="15">
        <f t="shared" si="20"/>
        <v>11521.9104</v>
      </c>
      <c r="AW22" s="15">
        <f t="shared" si="20"/>
        <v>12724.311599999999</v>
      </c>
      <c r="AX22" s="15">
        <f t="shared" si="20"/>
        <v>11138.7276</v>
      </c>
      <c r="AY22" s="15">
        <f t="shared" si="20"/>
        <v>11944.7328</v>
      </c>
      <c r="AZ22" s="15">
        <f t="shared" si="20"/>
        <v>11125.514400000002</v>
      </c>
      <c r="BA22" s="15">
        <f t="shared" si="20"/>
        <v>12803.5908</v>
      </c>
      <c r="BB22" s="15">
        <f t="shared" si="20"/>
        <v>10861.2504</v>
      </c>
      <c r="BC22" s="15">
        <f t="shared" si="20"/>
        <v>12261.8496</v>
      </c>
      <c r="BD22" s="15">
        <f t="shared" si="20"/>
        <v>10385.5752</v>
      </c>
      <c r="BE22" s="15">
        <f t="shared" si="20"/>
        <v>11693.681999999999</v>
      </c>
      <c r="BF22" s="15">
        <f t="shared" si="20"/>
        <v>13160.3472</v>
      </c>
      <c r="BG22" s="15">
        <f t="shared" si="20"/>
        <v>13028.2152</v>
      </c>
      <c r="BH22" s="15">
        <f t="shared" si="20"/>
        <v>11905.093200000001</v>
      </c>
      <c r="BI22" s="15">
        <f t="shared" si="20"/>
        <v>11627.616000000002</v>
      </c>
      <c r="BJ22" s="15">
        <f t="shared" si="20"/>
        <v>14904.489599999999</v>
      </c>
      <c r="BK22" s="15">
        <f t="shared" si="20"/>
        <v>12090.078000000001</v>
      </c>
      <c r="BL22" s="15">
        <f aca="true" t="shared" si="21" ref="BL22:CQ22">13213.2*(100+BL23)/100</f>
        <v>11997.5856</v>
      </c>
      <c r="BM22" s="15">
        <f t="shared" si="21"/>
        <v>10742.3316</v>
      </c>
      <c r="BN22" s="15">
        <f t="shared" si="21"/>
        <v>11640.8292</v>
      </c>
      <c r="BO22" s="15">
        <f t="shared" si="21"/>
        <v>13477.464000000002</v>
      </c>
      <c r="BP22" s="15">
        <f t="shared" si="21"/>
        <v>12948.936000000002</v>
      </c>
      <c r="BQ22" s="15">
        <f t="shared" si="21"/>
        <v>12750.738000000001</v>
      </c>
      <c r="BR22" s="15">
        <f t="shared" si="21"/>
        <v>12645.032400000002</v>
      </c>
      <c r="BS22" s="15">
        <f t="shared" si="21"/>
        <v>10530.9204</v>
      </c>
      <c r="BT22" s="15">
        <f t="shared" si="21"/>
        <v>12024.011999999999</v>
      </c>
      <c r="BU22" s="15">
        <f t="shared" si="21"/>
        <v>10279.8696</v>
      </c>
      <c r="BV22" s="15">
        <f t="shared" si="21"/>
        <v>12711.0984</v>
      </c>
      <c r="BW22" s="15">
        <f t="shared" si="21"/>
        <v>10993.3824</v>
      </c>
      <c r="BX22" s="15">
        <f t="shared" si="21"/>
        <v>11165.154000000002</v>
      </c>
      <c r="BY22" s="15">
        <f t="shared" si="21"/>
        <v>10940.5296</v>
      </c>
      <c r="BZ22" s="15">
        <f t="shared" si="21"/>
        <v>10821.6108</v>
      </c>
      <c r="CA22" s="15">
        <f t="shared" si="21"/>
        <v>10649.839199999999</v>
      </c>
      <c r="CB22" s="15">
        <f t="shared" si="21"/>
        <v>12208.9968</v>
      </c>
      <c r="CC22" s="15">
        <f t="shared" si="21"/>
        <v>11455.844400000002</v>
      </c>
      <c r="CD22" s="15">
        <f t="shared" si="21"/>
        <v>10293.082800000002</v>
      </c>
      <c r="CE22" s="15">
        <f t="shared" si="21"/>
        <v>10993.3824</v>
      </c>
      <c r="CF22" s="15">
        <f t="shared" si="21"/>
        <v>12645.032400000002</v>
      </c>
      <c r="CG22" s="15">
        <f t="shared" si="21"/>
        <v>11918.306400000001</v>
      </c>
      <c r="CH22" s="15">
        <f t="shared" si="21"/>
        <v>12605.392800000003</v>
      </c>
      <c r="CI22" s="15">
        <f t="shared" si="21"/>
        <v>11125.514400000002</v>
      </c>
      <c r="CJ22" s="15">
        <f t="shared" si="21"/>
        <v>10636.626</v>
      </c>
      <c r="CK22" s="15">
        <f t="shared" si="21"/>
        <v>12711.0984</v>
      </c>
      <c r="CL22" s="15">
        <f t="shared" si="21"/>
        <v>13041.4284</v>
      </c>
      <c r="CM22" s="15">
        <f t="shared" si="21"/>
        <v>11402.9916</v>
      </c>
      <c r="CN22" s="15">
        <f t="shared" si="21"/>
        <v>10808.3976</v>
      </c>
      <c r="CO22" s="15">
        <f t="shared" si="21"/>
        <v>11521.9104</v>
      </c>
      <c r="CP22" s="15">
        <f t="shared" si="21"/>
        <v>12314.7024</v>
      </c>
      <c r="CQ22" s="15">
        <f t="shared" si="21"/>
        <v>11416.204800000001</v>
      </c>
      <c r="CR22" s="15">
        <f>13213.2*(100+CR23)/100</f>
        <v>10861.2504</v>
      </c>
      <c r="CS22" s="15">
        <f>13213.2*(100+CS23)/100</f>
        <v>11865.4536</v>
      </c>
      <c r="CT22" s="15">
        <f>13213.2*(100+CT23)/100</f>
        <v>11574.763200000001</v>
      </c>
      <c r="CU22" s="15">
        <f>13213.2*(100+CU23)/100</f>
        <v>11429.418</v>
      </c>
      <c r="CV22" s="15">
        <f>13213.2*(100+CV23)/100</f>
        <v>11218.006800000001</v>
      </c>
      <c r="CW22" s="15"/>
      <c r="CX22" s="15">
        <f aca="true" t="shared" si="22" ref="CX22:DJ22">13213.2*(100+CX23)/100</f>
        <v>9764.554800000002</v>
      </c>
      <c r="CY22" s="15">
        <f t="shared" si="22"/>
        <v>9354.945600000001</v>
      </c>
      <c r="CZ22" s="15">
        <f t="shared" si="22"/>
        <v>11389.778400000001</v>
      </c>
      <c r="DA22" s="15">
        <f t="shared" si="22"/>
        <v>11125.514400000002</v>
      </c>
      <c r="DB22" s="15">
        <f t="shared" si="22"/>
        <v>10081.6716</v>
      </c>
      <c r="DC22" s="15">
        <f t="shared" si="22"/>
        <v>12473.2608</v>
      </c>
      <c r="DD22" s="15">
        <f t="shared" si="22"/>
        <v>12512.9004</v>
      </c>
      <c r="DE22" s="15">
        <f t="shared" si="22"/>
        <v>11363.351999999999</v>
      </c>
      <c r="DF22" s="15">
        <f t="shared" si="22"/>
        <v>13662.448800000002</v>
      </c>
      <c r="DG22" s="15">
        <f t="shared" si="22"/>
        <v>9394.5852</v>
      </c>
      <c r="DH22" s="15">
        <f t="shared" si="22"/>
        <v>10504.494</v>
      </c>
      <c r="DI22" s="15">
        <f t="shared" si="22"/>
        <v>10742.3316</v>
      </c>
      <c r="DJ22" s="15">
        <f t="shared" si="22"/>
        <v>11812.6008</v>
      </c>
      <c r="DK22" s="15"/>
      <c r="DL22" s="15">
        <f aca="true" t="shared" si="23" ref="DL22:DR22">13213.2*(100+DL23)/100</f>
        <v>11363.351999999999</v>
      </c>
      <c r="DM22" s="15">
        <f t="shared" si="23"/>
        <v>10887.676800000001</v>
      </c>
      <c r="DN22" s="15">
        <f t="shared" si="23"/>
        <v>11204.7936</v>
      </c>
      <c r="DO22" s="15">
        <f t="shared" si="23"/>
        <v>11125.514400000002</v>
      </c>
      <c r="DP22" s="15">
        <f t="shared" si="23"/>
        <v>10332.7224</v>
      </c>
      <c r="DQ22" s="15">
        <f t="shared" si="23"/>
        <v>10200.590400000001</v>
      </c>
      <c r="DR22" s="15">
        <f t="shared" si="23"/>
        <v>10002.3924</v>
      </c>
      <c r="DS22" s="15"/>
      <c r="DT22" s="15">
        <f>13213.2*(100+DT23)/100</f>
        <v>9619.2096</v>
      </c>
      <c r="DU22" s="15">
        <f>13213.2*(100+DU23)/100</f>
        <v>6025.2192000000005</v>
      </c>
      <c r="DV22" s="15">
        <f>13213.2*(100+DV23)/100</f>
        <v>8390.382000000001</v>
      </c>
    </row>
    <row r="23" spans="1:126" ht="20.25" customHeight="1">
      <c r="A23" s="40"/>
      <c r="B23" s="38"/>
      <c r="C23" s="1" t="s">
        <v>3368</v>
      </c>
      <c r="D23" s="5">
        <v>10.9</v>
      </c>
      <c r="E23" s="5">
        <v>-6.5</v>
      </c>
      <c r="F23" s="5">
        <v>-8.2</v>
      </c>
      <c r="G23" s="5">
        <v>-0.8</v>
      </c>
      <c r="H23" s="5">
        <v>18.6</v>
      </c>
      <c r="I23" s="5">
        <v>-2.5</v>
      </c>
      <c r="J23" s="5">
        <v>0</v>
      </c>
      <c r="K23" s="5">
        <v>-2.3</v>
      </c>
      <c r="L23" s="5">
        <v>1.6</v>
      </c>
      <c r="M23" s="5">
        <v>-6.3</v>
      </c>
      <c r="N23" s="5">
        <v>-14.7</v>
      </c>
      <c r="O23" s="5">
        <v>0.9</v>
      </c>
      <c r="P23" s="5">
        <v>-5.4</v>
      </c>
      <c r="Q23" s="5">
        <v>-8.9</v>
      </c>
      <c r="R23" s="5">
        <v>-14.5</v>
      </c>
      <c r="S23" s="5">
        <v>-1.1</v>
      </c>
      <c r="T23" s="5">
        <v>-3.7</v>
      </c>
      <c r="U23" s="5">
        <v>-5.3</v>
      </c>
      <c r="V23" s="5">
        <v>-14</v>
      </c>
      <c r="W23" s="5">
        <v>-12</v>
      </c>
      <c r="X23" s="5">
        <v>4.5</v>
      </c>
      <c r="Y23" s="5">
        <v>-1.2</v>
      </c>
      <c r="Z23" s="5">
        <v>1.3</v>
      </c>
      <c r="AA23" s="5">
        <v>-1.6</v>
      </c>
      <c r="AB23" s="5">
        <v>4.4</v>
      </c>
      <c r="AC23" s="5">
        <v>-16.3</v>
      </c>
      <c r="AD23" s="5">
        <v>7.2</v>
      </c>
      <c r="AE23" s="5">
        <v>5.8</v>
      </c>
      <c r="AF23" s="5">
        <v>-13.7</v>
      </c>
      <c r="AG23" s="5">
        <v>-12.1</v>
      </c>
      <c r="AH23" s="5">
        <v>-12.9</v>
      </c>
      <c r="AI23" s="5">
        <v>-10.9</v>
      </c>
      <c r="AJ23" s="5">
        <v>-1.9</v>
      </c>
      <c r="AK23" s="5">
        <v>2.3</v>
      </c>
      <c r="AL23" s="5">
        <v>-11.9</v>
      </c>
      <c r="AM23" s="5">
        <v>-7.7</v>
      </c>
      <c r="AN23" s="5">
        <v>-10.8</v>
      </c>
      <c r="AO23" s="5">
        <v>-2.7</v>
      </c>
      <c r="AP23" s="5">
        <v>10.1</v>
      </c>
      <c r="AQ23" s="5">
        <v>3.7</v>
      </c>
      <c r="AR23" s="5">
        <v>-6.8</v>
      </c>
      <c r="AS23" s="5">
        <v>2.2</v>
      </c>
      <c r="AT23" s="5">
        <v>-1.2</v>
      </c>
      <c r="AU23" s="5">
        <v>-10</v>
      </c>
      <c r="AV23" s="5">
        <v>-12.8</v>
      </c>
      <c r="AW23" s="5">
        <v>-3.7</v>
      </c>
      <c r="AX23" s="5">
        <v>-15.7</v>
      </c>
      <c r="AY23" s="5">
        <v>-9.6</v>
      </c>
      <c r="AZ23" s="5">
        <v>-15.8</v>
      </c>
      <c r="BA23" s="5">
        <v>-3.1</v>
      </c>
      <c r="BB23" s="5">
        <v>-17.8</v>
      </c>
      <c r="BC23" s="5">
        <v>-7.2</v>
      </c>
      <c r="BD23" s="5">
        <v>-21.4</v>
      </c>
      <c r="BE23" s="5">
        <v>-11.5</v>
      </c>
      <c r="BF23" s="5">
        <v>-0.4</v>
      </c>
      <c r="BG23" s="5">
        <v>-1.4</v>
      </c>
      <c r="BH23" s="5">
        <v>-9.9</v>
      </c>
      <c r="BI23" s="5">
        <v>-12</v>
      </c>
      <c r="BJ23" s="5">
        <v>12.8</v>
      </c>
      <c r="BK23" s="5">
        <v>-8.5</v>
      </c>
      <c r="BL23" s="5">
        <v>-9.2</v>
      </c>
      <c r="BM23" s="5">
        <v>-18.7</v>
      </c>
      <c r="BN23" s="5">
        <v>-11.9</v>
      </c>
      <c r="BO23" s="5">
        <v>2</v>
      </c>
      <c r="BP23" s="5">
        <v>-2</v>
      </c>
      <c r="BQ23" s="5">
        <v>-3.5</v>
      </c>
      <c r="BR23" s="5">
        <v>-4.3</v>
      </c>
      <c r="BS23" s="5">
        <v>-20.3</v>
      </c>
      <c r="BT23" s="5">
        <v>-9</v>
      </c>
      <c r="BU23" s="5">
        <v>-22.2</v>
      </c>
      <c r="BV23" s="5">
        <v>-3.8</v>
      </c>
      <c r="BW23" s="5">
        <v>-16.8</v>
      </c>
      <c r="BX23" s="5">
        <v>-15.5</v>
      </c>
      <c r="BY23" s="5">
        <v>-17.2</v>
      </c>
      <c r="BZ23" s="5">
        <v>-18.1</v>
      </c>
      <c r="CA23" s="5">
        <v>-19.4</v>
      </c>
      <c r="CB23" s="5">
        <v>-7.6</v>
      </c>
      <c r="CC23" s="5">
        <v>-13.3</v>
      </c>
      <c r="CD23" s="5">
        <v>-22.1</v>
      </c>
      <c r="CE23" s="5">
        <v>-16.8</v>
      </c>
      <c r="CF23" s="5">
        <v>-4.3</v>
      </c>
      <c r="CG23" s="5">
        <v>-9.8</v>
      </c>
      <c r="CH23" s="5">
        <v>-4.6</v>
      </c>
      <c r="CI23" s="5">
        <v>-15.8</v>
      </c>
      <c r="CJ23" s="5">
        <v>-19.5</v>
      </c>
      <c r="CK23" s="5">
        <v>-3.8</v>
      </c>
      <c r="CL23" s="5">
        <v>-1.3</v>
      </c>
      <c r="CM23" s="5">
        <v>-13.7</v>
      </c>
      <c r="CN23" s="5">
        <v>-18.2</v>
      </c>
      <c r="CO23" s="5">
        <v>-12.8</v>
      </c>
      <c r="CP23" s="5">
        <v>-6.8</v>
      </c>
      <c r="CQ23" s="5">
        <v>-13.6</v>
      </c>
      <c r="CR23" s="5">
        <v>-17.8</v>
      </c>
      <c r="CS23" s="5">
        <v>-10.2</v>
      </c>
      <c r="CT23" s="5">
        <v>-12.4</v>
      </c>
      <c r="CU23" s="5">
        <v>-13.5</v>
      </c>
      <c r="CV23" s="5">
        <v>-15.1</v>
      </c>
      <c r="CW23" s="5"/>
      <c r="CX23" s="5">
        <v>-26.1</v>
      </c>
      <c r="CY23" s="5">
        <v>-29.2</v>
      </c>
      <c r="CZ23" s="5">
        <v>-13.8</v>
      </c>
      <c r="DA23" s="5">
        <v>-15.8</v>
      </c>
      <c r="DB23" s="5">
        <v>-23.7</v>
      </c>
      <c r="DC23" s="5">
        <v>-5.6</v>
      </c>
      <c r="DD23" s="5">
        <v>-5.3</v>
      </c>
      <c r="DE23" s="5">
        <v>-14</v>
      </c>
      <c r="DF23" s="5">
        <v>3.4</v>
      </c>
      <c r="DG23" s="5">
        <v>-28.9</v>
      </c>
      <c r="DH23" s="5">
        <v>-20.5</v>
      </c>
      <c r="DI23" s="5">
        <v>-18.7</v>
      </c>
      <c r="DJ23" s="5">
        <v>-10.6</v>
      </c>
      <c r="DK23" s="5"/>
      <c r="DL23" s="5">
        <v>-14</v>
      </c>
      <c r="DM23" s="5">
        <v>-17.6</v>
      </c>
      <c r="DN23" s="5">
        <v>-15.2</v>
      </c>
      <c r="DO23" s="5">
        <v>-15.8</v>
      </c>
      <c r="DP23" s="5">
        <v>-21.8</v>
      </c>
      <c r="DQ23" s="5">
        <v>-22.8</v>
      </c>
      <c r="DR23" s="5">
        <v>-24.3</v>
      </c>
      <c r="DS23" s="5"/>
      <c r="DT23" s="5">
        <v>-27.2</v>
      </c>
      <c r="DU23" s="5">
        <v>-54.4</v>
      </c>
      <c r="DV23" s="5">
        <v>-36.5</v>
      </c>
    </row>
    <row r="24" spans="1:126" ht="20.25" customHeight="1">
      <c r="A24" s="40"/>
      <c r="B24" s="38"/>
      <c r="C24" s="1" t="s">
        <v>3366</v>
      </c>
      <c r="D24" s="1">
        <v>3</v>
      </c>
      <c r="E24" s="1">
        <v>49</v>
      </c>
      <c r="F24" s="1">
        <v>55</v>
      </c>
      <c r="G24" s="1">
        <v>22</v>
      </c>
      <c r="H24" s="1">
        <v>1</v>
      </c>
      <c r="I24" s="1">
        <v>32</v>
      </c>
      <c r="J24" s="1">
        <v>20</v>
      </c>
      <c r="K24" s="1">
        <v>31</v>
      </c>
      <c r="L24" s="1">
        <v>17</v>
      </c>
      <c r="M24" s="1">
        <v>48</v>
      </c>
      <c r="N24" s="1">
        <v>88</v>
      </c>
      <c r="O24" s="1">
        <v>19</v>
      </c>
      <c r="P24" s="1">
        <v>46</v>
      </c>
      <c r="Q24" s="1">
        <v>57</v>
      </c>
      <c r="R24" s="1">
        <v>87</v>
      </c>
      <c r="S24" s="1">
        <v>23</v>
      </c>
      <c r="T24" s="1">
        <v>36</v>
      </c>
      <c r="U24" s="1">
        <v>44</v>
      </c>
      <c r="V24" s="1">
        <v>84</v>
      </c>
      <c r="W24" s="1">
        <v>72</v>
      </c>
      <c r="X24" s="1">
        <v>9</v>
      </c>
      <c r="Y24" s="1">
        <v>24</v>
      </c>
      <c r="Z24" s="1">
        <v>18</v>
      </c>
      <c r="AA24" s="1">
        <v>28</v>
      </c>
      <c r="AB24" s="1">
        <v>10</v>
      </c>
      <c r="AC24" s="1">
        <v>97</v>
      </c>
      <c r="AD24" s="1">
        <v>5</v>
      </c>
      <c r="AE24" s="1">
        <v>8</v>
      </c>
      <c r="AF24" s="1">
        <v>81</v>
      </c>
      <c r="AG24" s="1">
        <v>73</v>
      </c>
      <c r="AH24" s="1">
        <v>77</v>
      </c>
      <c r="AI24" s="1">
        <v>67</v>
      </c>
      <c r="AJ24" s="1">
        <v>29</v>
      </c>
      <c r="AK24" s="1">
        <v>13</v>
      </c>
      <c r="AL24" s="1">
        <v>69</v>
      </c>
      <c r="AM24" s="1">
        <v>54</v>
      </c>
      <c r="AN24" s="1">
        <v>66</v>
      </c>
      <c r="AO24" s="1">
        <v>33</v>
      </c>
      <c r="AP24" s="1">
        <v>4</v>
      </c>
      <c r="AQ24" s="1">
        <v>11</v>
      </c>
      <c r="AR24" s="1">
        <v>50</v>
      </c>
      <c r="AS24" s="1">
        <v>15</v>
      </c>
      <c r="AT24" s="1">
        <v>24</v>
      </c>
      <c r="AU24" s="1">
        <v>63</v>
      </c>
      <c r="AV24" s="1">
        <v>75</v>
      </c>
      <c r="AW24" s="1">
        <v>36</v>
      </c>
      <c r="AX24" s="1">
        <v>92</v>
      </c>
      <c r="AY24" s="1">
        <v>60</v>
      </c>
      <c r="AZ24" s="1">
        <v>93</v>
      </c>
      <c r="BA24" s="1">
        <v>34</v>
      </c>
      <c r="BB24" s="1">
        <v>102</v>
      </c>
      <c r="BC24" s="1">
        <v>52</v>
      </c>
      <c r="BD24" s="1">
        <v>112</v>
      </c>
      <c r="BE24" s="1">
        <v>68</v>
      </c>
      <c r="BF24" s="1">
        <v>21</v>
      </c>
      <c r="BG24" s="1">
        <v>27</v>
      </c>
      <c r="BH24" s="1">
        <v>62</v>
      </c>
      <c r="BI24" s="1">
        <v>71</v>
      </c>
      <c r="BJ24" s="1">
        <v>2</v>
      </c>
      <c r="BK24" s="1">
        <v>56</v>
      </c>
      <c r="BL24" s="1">
        <v>59</v>
      </c>
      <c r="BM24" s="1">
        <v>106</v>
      </c>
      <c r="BN24" s="1">
        <v>69</v>
      </c>
      <c r="BO24" s="1">
        <v>16</v>
      </c>
      <c r="BP24" s="1">
        <v>30</v>
      </c>
      <c r="BQ24" s="1">
        <v>35</v>
      </c>
      <c r="BR24" s="1">
        <v>40</v>
      </c>
      <c r="BS24" s="1">
        <v>110</v>
      </c>
      <c r="BT24" s="1">
        <v>58</v>
      </c>
      <c r="BU24" s="1">
        <v>115</v>
      </c>
      <c r="BV24" s="1">
        <v>38</v>
      </c>
      <c r="BW24" s="1">
        <v>98</v>
      </c>
      <c r="BX24" s="1">
        <v>91</v>
      </c>
      <c r="BY24" s="1">
        <v>100</v>
      </c>
      <c r="BZ24" s="1">
        <v>104</v>
      </c>
      <c r="CA24" s="1">
        <v>108</v>
      </c>
      <c r="CB24" s="1">
        <v>53</v>
      </c>
      <c r="CC24" s="1">
        <v>78</v>
      </c>
      <c r="CD24" s="1">
        <v>114</v>
      </c>
      <c r="CE24" s="1">
        <v>98</v>
      </c>
      <c r="CF24" s="1">
        <v>40</v>
      </c>
      <c r="CG24" s="1">
        <v>61</v>
      </c>
      <c r="CH24" s="1">
        <v>43</v>
      </c>
      <c r="CI24" s="1">
        <v>93</v>
      </c>
      <c r="CJ24" s="1">
        <v>109</v>
      </c>
      <c r="CK24" s="1">
        <v>38</v>
      </c>
      <c r="CL24" s="1">
        <v>26</v>
      </c>
      <c r="CM24" s="1">
        <v>81</v>
      </c>
      <c r="CN24" s="1">
        <v>105</v>
      </c>
      <c r="CO24" s="1">
        <v>75</v>
      </c>
      <c r="CP24" s="1">
        <v>50</v>
      </c>
      <c r="CQ24" s="1">
        <v>80</v>
      </c>
      <c r="CR24" s="1">
        <v>103</v>
      </c>
      <c r="CS24" s="1">
        <v>64</v>
      </c>
      <c r="CT24" s="1">
        <v>74</v>
      </c>
      <c r="CU24" s="1">
        <v>79</v>
      </c>
      <c r="CV24" s="1">
        <v>89</v>
      </c>
      <c r="CX24" s="1">
        <v>119</v>
      </c>
      <c r="CY24" s="1">
        <v>122</v>
      </c>
      <c r="CZ24" s="1">
        <v>83</v>
      </c>
      <c r="DA24" s="1">
        <v>93</v>
      </c>
      <c r="DB24" s="1">
        <v>117</v>
      </c>
      <c r="DC24" s="1">
        <v>47</v>
      </c>
      <c r="DD24" s="1">
        <v>44</v>
      </c>
      <c r="DE24" s="1">
        <v>84</v>
      </c>
      <c r="DF24" s="1">
        <v>12</v>
      </c>
      <c r="DG24" s="1">
        <v>121</v>
      </c>
      <c r="DH24" s="1">
        <v>111</v>
      </c>
      <c r="DI24" s="1">
        <v>106</v>
      </c>
      <c r="DJ24" s="1">
        <v>65</v>
      </c>
      <c r="DL24" s="1">
        <v>84</v>
      </c>
      <c r="DM24" s="1">
        <v>101</v>
      </c>
      <c r="DN24" s="1">
        <v>90</v>
      </c>
      <c r="DO24" s="1">
        <v>93</v>
      </c>
      <c r="DP24" s="1">
        <v>113</v>
      </c>
      <c r="DQ24" s="1">
        <v>116</v>
      </c>
      <c r="DR24" s="1">
        <v>118</v>
      </c>
      <c r="DT24" s="1">
        <v>120</v>
      </c>
      <c r="DU24" s="1">
        <v>124</v>
      </c>
      <c r="DV24" s="1">
        <v>123</v>
      </c>
    </row>
    <row r="25" spans="1:126" ht="20.25" customHeight="1">
      <c r="A25" s="40"/>
      <c r="B25" s="35" t="s">
        <v>2464</v>
      </c>
      <c r="C25" s="1" t="s">
        <v>3367</v>
      </c>
      <c r="D25" s="15">
        <f aca="true" t="shared" si="24" ref="D25:AE25">13666.7*(100+D26)/100</f>
        <v>14664.369100000002</v>
      </c>
      <c r="E25" s="15">
        <f t="shared" si="24"/>
        <v>14801.036100000001</v>
      </c>
      <c r="F25" s="15">
        <f t="shared" si="24"/>
        <v>15006.036600000001</v>
      </c>
      <c r="G25" s="15">
        <f t="shared" si="24"/>
        <v>12997.0317</v>
      </c>
      <c r="H25" s="15">
        <f t="shared" si="24"/>
        <v>11165.693900000002</v>
      </c>
      <c r="I25" s="15">
        <f t="shared" si="24"/>
        <v>12423.0303</v>
      </c>
      <c r="J25" s="15">
        <f t="shared" si="24"/>
        <v>13666.7</v>
      </c>
      <c r="K25" s="15">
        <f t="shared" si="24"/>
        <v>13147.3654</v>
      </c>
      <c r="L25" s="15">
        <f t="shared" si="24"/>
        <v>14240.701400000002</v>
      </c>
      <c r="M25" s="15">
        <f t="shared" si="24"/>
        <v>13079.031900000002</v>
      </c>
      <c r="N25" s="15">
        <f t="shared" si="24"/>
        <v>14773.7027</v>
      </c>
      <c r="O25" s="15">
        <f t="shared" si="24"/>
        <v>13680.366699999999</v>
      </c>
      <c r="P25" s="15">
        <f t="shared" si="24"/>
        <v>15935.3722</v>
      </c>
      <c r="Q25" s="15">
        <f t="shared" si="24"/>
        <v>13967.367400000003</v>
      </c>
      <c r="R25" s="15">
        <f t="shared" si="24"/>
        <v>12218.029800000002</v>
      </c>
      <c r="S25" s="15">
        <f t="shared" si="24"/>
        <v>14418.3685</v>
      </c>
      <c r="T25" s="15">
        <f t="shared" si="24"/>
        <v>13256.699</v>
      </c>
      <c r="U25" s="15">
        <f t="shared" si="24"/>
        <v>15511.704500000002</v>
      </c>
      <c r="V25" s="15">
        <f t="shared" si="24"/>
        <v>14637.0357</v>
      </c>
      <c r="W25" s="15">
        <f t="shared" si="24"/>
        <v>13202.0322</v>
      </c>
      <c r="X25" s="15">
        <f t="shared" si="24"/>
        <v>13065.3652</v>
      </c>
      <c r="Y25" s="15">
        <f t="shared" si="24"/>
        <v>14924.0364</v>
      </c>
      <c r="Z25" s="15">
        <f t="shared" si="24"/>
        <v>13297.6991</v>
      </c>
      <c r="AA25" s="15">
        <f t="shared" si="24"/>
        <v>14281.701500000001</v>
      </c>
      <c r="AB25" s="15">
        <f t="shared" si="24"/>
        <v>10113.358</v>
      </c>
      <c r="AC25" s="15">
        <f t="shared" si="24"/>
        <v>13543.6997</v>
      </c>
      <c r="AD25" s="15">
        <f t="shared" si="24"/>
        <v>11247.694099999999</v>
      </c>
      <c r="AE25" s="15">
        <f t="shared" si="24"/>
        <v>11903.6957</v>
      </c>
      <c r="AF25" s="15">
        <f aca="true" t="shared" si="25" ref="AF25:BK25">13666.7*(100+AF26)/100</f>
        <v>14582.368900000001</v>
      </c>
      <c r="AG25" s="15">
        <f t="shared" si="25"/>
        <v>14117.7011</v>
      </c>
      <c r="AH25" s="15">
        <f t="shared" si="25"/>
        <v>14254.3681</v>
      </c>
      <c r="AI25" s="15">
        <f t="shared" si="25"/>
        <v>14623.369</v>
      </c>
      <c r="AJ25" s="15">
        <f t="shared" si="25"/>
        <v>14787.369400000001</v>
      </c>
      <c r="AK25" s="15">
        <f t="shared" si="25"/>
        <v>14924.0364</v>
      </c>
      <c r="AL25" s="15">
        <f t="shared" si="25"/>
        <v>13407.0327</v>
      </c>
      <c r="AM25" s="15">
        <f t="shared" si="25"/>
        <v>12655.3642</v>
      </c>
      <c r="AN25" s="15">
        <f t="shared" si="25"/>
        <v>15306.704000000002</v>
      </c>
      <c r="AO25" s="15">
        <f t="shared" si="25"/>
        <v>12860.3647</v>
      </c>
      <c r="AP25" s="15">
        <f t="shared" si="25"/>
        <v>14801.036100000001</v>
      </c>
      <c r="AQ25" s="15">
        <f t="shared" si="25"/>
        <v>14172.367900000001</v>
      </c>
      <c r="AR25" s="15">
        <f t="shared" si="25"/>
        <v>11821.6955</v>
      </c>
      <c r="AS25" s="15">
        <f t="shared" si="25"/>
        <v>12587.030700000001</v>
      </c>
      <c r="AT25" s="15">
        <f t="shared" si="25"/>
        <v>12108.696199999998</v>
      </c>
      <c r="AU25" s="15">
        <f t="shared" si="25"/>
        <v>14691.7025</v>
      </c>
      <c r="AV25" s="15">
        <f t="shared" si="25"/>
        <v>12792.0312</v>
      </c>
      <c r="AW25" s="15">
        <f t="shared" si="25"/>
        <v>11083.693699999998</v>
      </c>
      <c r="AX25" s="15">
        <f t="shared" si="25"/>
        <v>13229.365600000001</v>
      </c>
      <c r="AY25" s="15">
        <f t="shared" si="25"/>
        <v>12341.0301</v>
      </c>
      <c r="AZ25" s="15">
        <f t="shared" si="25"/>
        <v>15539.037900000001</v>
      </c>
      <c r="BA25" s="15">
        <f t="shared" si="25"/>
        <v>11247.694099999999</v>
      </c>
      <c r="BB25" s="15">
        <f t="shared" si="25"/>
        <v>14322.701600000002</v>
      </c>
      <c r="BC25" s="15">
        <f t="shared" si="25"/>
        <v>13420.699400000001</v>
      </c>
      <c r="BD25" s="15">
        <f t="shared" si="25"/>
        <v>12682.6976</v>
      </c>
      <c r="BE25" s="15">
        <f t="shared" si="25"/>
        <v>13981.0341</v>
      </c>
      <c r="BF25" s="15">
        <f t="shared" si="25"/>
        <v>12573.364000000001</v>
      </c>
      <c r="BG25" s="15">
        <f t="shared" si="25"/>
        <v>10974.3601</v>
      </c>
      <c r="BH25" s="15">
        <f t="shared" si="25"/>
        <v>12190.6964</v>
      </c>
      <c r="BI25" s="15">
        <f t="shared" si="25"/>
        <v>13174.698800000002</v>
      </c>
      <c r="BJ25" s="15">
        <f t="shared" si="25"/>
        <v>11480.028</v>
      </c>
      <c r="BK25" s="15">
        <f t="shared" si="25"/>
        <v>13858.033800000001</v>
      </c>
      <c r="BL25" s="15">
        <f aca="true" t="shared" si="26" ref="BL25:CQ25">13666.7*(100+BL26)/100</f>
        <v>14705.3692</v>
      </c>
      <c r="BM25" s="15">
        <f t="shared" si="26"/>
        <v>11808.028800000002</v>
      </c>
      <c r="BN25" s="15">
        <f t="shared" si="26"/>
        <v>13844.3671</v>
      </c>
      <c r="BO25" s="15">
        <f t="shared" si="26"/>
        <v>13530.033000000001</v>
      </c>
      <c r="BP25" s="15">
        <f t="shared" si="26"/>
        <v>14145.034500000002</v>
      </c>
      <c r="BQ25" s="15">
        <f t="shared" si="26"/>
        <v>13256.699</v>
      </c>
      <c r="BR25" s="15">
        <f t="shared" si="26"/>
        <v>13612.0332</v>
      </c>
      <c r="BS25" s="15">
        <f t="shared" si="26"/>
        <v>12587.030700000001</v>
      </c>
      <c r="BT25" s="15">
        <f t="shared" si="26"/>
        <v>12956.031599999998</v>
      </c>
      <c r="BU25" s="15">
        <f t="shared" si="26"/>
        <v>13707.7001</v>
      </c>
      <c r="BV25" s="15">
        <f t="shared" si="26"/>
        <v>14104.034400000002</v>
      </c>
      <c r="BW25" s="15">
        <f t="shared" si="26"/>
        <v>12710.031</v>
      </c>
      <c r="BX25" s="15">
        <f t="shared" si="26"/>
        <v>11165.693900000002</v>
      </c>
      <c r="BY25" s="15">
        <f t="shared" si="26"/>
        <v>13379.699300000002</v>
      </c>
      <c r="BZ25" s="15">
        <f t="shared" si="26"/>
        <v>11384.361100000002</v>
      </c>
      <c r="CA25" s="15">
        <f t="shared" si="26"/>
        <v>12095.029499999999</v>
      </c>
      <c r="CB25" s="15">
        <f t="shared" si="26"/>
        <v>11152.0272</v>
      </c>
      <c r="CC25" s="15">
        <f t="shared" si="26"/>
        <v>10550.6924</v>
      </c>
      <c r="CD25" s="15">
        <f t="shared" si="26"/>
        <v>13120.032000000001</v>
      </c>
      <c r="CE25" s="15">
        <f t="shared" si="26"/>
        <v>13065.3652</v>
      </c>
      <c r="CF25" s="15">
        <f t="shared" si="26"/>
        <v>12901.364800000003</v>
      </c>
      <c r="CG25" s="15">
        <f t="shared" si="26"/>
        <v>11439.027900000001</v>
      </c>
      <c r="CH25" s="15">
        <f t="shared" si="26"/>
        <v>11644.028400000001</v>
      </c>
      <c r="CI25" s="15">
        <f t="shared" si="26"/>
        <v>11671.361800000002</v>
      </c>
      <c r="CJ25" s="15">
        <f t="shared" si="26"/>
        <v>13174.698800000002</v>
      </c>
      <c r="CK25" s="15">
        <f t="shared" si="26"/>
        <v>9621.356800000001</v>
      </c>
      <c r="CL25" s="15">
        <f t="shared" si="26"/>
        <v>10851.359800000002</v>
      </c>
      <c r="CM25" s="15">
        <f t="shared" si="26"/>
        <v>12846.698</v>
      </c>
      <c r="CN25" s="15">
        <f t="shared" si="26"/>
        <v>13434.366100000001</v>
      </c>
      <c r="CO25" s="15">
        <f t="shared" si="26"/>
        <v>10933.36</v>
      </c>
      <c r="CP25" s="15">
        <f t="shared" si="26"/>
        <v>14104.034400000002</v>
      </c>
      <c r="CQ25" s="15">
        <f t="shared" si="26"/>
        <v>12505.0305</v>
      </c>
      <c r="CR25" s="15">
        <f aca="true" t="shared" si="27" ref="CR25:DV25">13666.7*(100+CR26)/100</f>
        <v>11165.693900000002</v>
      </c>
      <c r="CS25" s="15">
        <f t="shared" si="27"/>
        <v>12573.364000000001</v>
      </c>
      <c r="CT25" s="15">
        <f t="shared" si="27"/>
        <v>11685.0285</v>
      </c>
      <c r="CU25" s="15">
        <f t="shared" si="27"/>
        <v>11425.3612</v>
      </c>
      <c r="CV25" s="15">
        <f t="shared" si="27"/>
        <v>15006.036600000001</v>
      </c>
      <c r="CW25" s="15">
        <f t="shared" si="27"/>
        <v>12313.696699999999</v>
      </c>
      <c r="CX25" s="15">
        <f t="shared" si="27"/>
        <v>11261.3608</v>
      </c>
      <c r="CY25" s="15">
        <f t="shared" si="27"/>
        <v>13571.0331</v>
      </c>
      <c r="CZ25" s="15">
        <f t="shared" si="27"/>
        <v>12641.6975</v>
      </c>
      <c r="DA25" s="15">
        <f t="shared" si="27"/>
        <v>10878.693200000002</v>
      </c>
      <c r="DB25" s="15">
        <f t="shared" si="27"/>
        <v>11917.3624</v>
      </c>
      <c r="DC25" s="15">
        <f t="shared" si="27"/>
        <v>12436.697</v>
      </c>
      <c r="DD25" s="15">
        <f t="shared" si="27"/>
        <v>11302.360900000001</v>
      </c>
      <c r="DE25" s="15">
        <f t="shared" si="27"/>
        <v>11329.694300000001</v>
      </c>
      <c r="DF25" s="15">
        <f t="shared" si="27"/>
        <v>8213.6867</v>
      </c>
      <c r="DG25" s="15">
        <f t="shared" si="27"/>
        <v>11370.694400000002</v>
      </c>
      <c r="DH25" s="15">
        <f t="shared" si="27"/>
        <v>12614.364099999999</v>
      </c>
      <c r="DI25" s="15">
        <f t="shared" si="27"/>
        <v>9963.024300000001</v>
      </c>
      <c r="DJ25" s="15">
        <f t="shared" si="27"/>
        <v>9662.3569</v>
      </c>
      <c r="DK25" s="15">
        <f t="shared" si="27"/>
        <v>11862.695600000001</v>
      </c>
      <c r="DL25" s="15">
        <f t="shared" si="27"/>
        <v>9197.6891</v>
      </c>
      <c r="DM25" s="15">
        <f t="shared" si="27"/>
        <v>12341.0301</v>
      </c>
      <c r="DN25" s="15">
        <f t="shared" si="27"/>
        <v>10537.0257</v>
      </c>
      <c r="DO25" s="15">
        <f t="shared" si="27"/>
        <v>11425.3612</v>
      </c>
      <c r="DP25" s="15">
        <f t="shared" si="27"/>
        <v>15675.704900000002</v>
      </c>
      <c r="DQ25" s="15">
        <f t="shared" si="27"/>
        <v>9799.023900000002</v>
      </c>
      <c r="DR25" s="15">
        <f t="shared" si="27"/>
        <v>10400.3587</v>
      </c>
      <c r="DS25" s="15">
        <f t="shared" si="27"/>
        <v>8473.354</v>
      </c>
      <c r="DT25" s="15">
        <f t="shared" si="27"/>
        <v>11425.3612</v>
      </c>
      <c r="DU25" s="15">
        <f t="shared" si="27"/>
        <v>12245.3632</v>
      </c>
      <c r="DV25" s="15">
        <f t="shared" si="27"/>
        <v>7407.351400000001</v>
      </c>
    </row>
    <row r="26" spans="1:126" ht="20.25" customHeight="1">
      <c r="A26" s="40"/>
      <c r="B26" s="35"/>
      <c r="C26" s="1" t="s">
        <v>2451</v>
      </c>
      <c r="D26" s="15">
        <v>7.3</v>
      </c>
      <c r="E26" s="15">
        <v>8.3</v>
      </c>
      <c r="F26" s="15">
        <v>9.8</v>
      </c>
      <c r="G26" s="15">
        <v>-4.9</v>
      </c>
      <c r="H26" s="15">
        <v>-18.3</v>
      </c>
      <c r="I26" s="15">
        <v>-9.1</v>
      </c>
      <c r="J26" s="15">
        <v>0</v>
      </c>
      <c r="K26" s="15">
        <v>-3.8</v>
      </c>
      <c r="L26" s="15">
        <v>4.2</v>
      </c>
      <c r="M26" s="15">
        <v>-4.3</v>
      </c>
      <c r="N26" s="15">
        <v>8.1</v>
      </c>
      <c r="O26" s="15">
        <v>0.1</v>
      </c>
      <c r="P26" s="15">
        <v>16.6</v>
      </c>
      <c r="Q26" s="15">
        <v>2.2</v>
      </c>
      <c r="R26" s="15">
        <v>-10.6</v>
      </c>
      <c r="S26" s="15">
        <v>5.5</v>
      </c>
      <c r="T26" s="15">
        <v>-3</v>
      </c>
      <c r="U26" s="15">
        <v>13.5</v>
      </c>
      <c r="V26" s="15">
        <v>7.1</v>
      </c>
      <c r="W26" s="15">
        <v>-3.4</v>
      </c>
      <c r="X26" s="15">
        <v>-4.4</v>
      </c>
      <c r="Y26" s="15">
        <v>9.2</v>
      </c>
      <c r="Z26" s="15">
        <v>-2.7</v>
      </c>
      <c r="AA26" s="15">
        <v>4.5</v>
      </c>
      <c r="AB26" s="15">
        <v>-26</v>
      </c>
      <c r="AC26" s="15">
        <v>-0.9</v>
      </c>
      <c r="AD26" s="15">
        <v>-17.7</v>
      </c>
      <c r="AE26" s="15">
        <v>-12.9</v>
      </c>
      <c r="AF26" s="15">
        <v>6.7</v>
      </c>
      <c r="AG26" s="15">
        <v>3.3</v>
      </c>
      <c r="AH26" s="15">
        <v>4.3</v>
      </c>
      <c r="AI26" s="15">
        <v>7</v>
      </c>
      <c r="AJ26" s="15">
        <v>8.2</v>
      </c>
      <c r="AK26" s="15">
        <v>9.2</v>
      </c>
      <c r="AL26" s="15">
        <v>-1.9</v>
      </c>
      <c r="AM26" s="15">
        <v>-7.4</v>
      </c>
      <c r="AN26" s="15">
        <v>12</v>
      </c>
      <c r="AO26" s="15">
        <v>-5.9</v>
      </c>
      <c r="AP26" s="15">
        <v>8.3</v>
      </c>
      <c r="AQ26" s="15">
        <v>3.7</v>
      </c>
      <c r="AR26" s="15">
        <v>-13.5</v>
      </c>
      <c r="AS26" s="15">
        <v>-7.9</v>
      </c>
      <c r="AT26" s="15">
        <v>-11.4</v>
      </c>
      <c r="AU26" s="15">
        <v>7.5</v>
      </c>
      <c r="AV26" s="15">
        <v>-6.4</v>
      </c>
      <c r="AW26" s="15">
        <v>-18.9</v>
      </c>
      <c r="AX26" s="15">
        <v>-3.2</v>
      </c>
      <c r="AY26" s="15">
        <v>-9.7</v>
      </c>
      <c r="AZ26" s="15">
        <v>13.7</v>
      </c>
      <c r="BA26" s="15">
        <v>-17.7</v>
      </c>
      <c r="BB26" s="15">
        <v>4.8</v>
      </c>
      <c r="BC26" s="15">
        <v>-1.8</v>
      </c>
      <c r="BD26" s="15">
        <v>-7.2</v>
      </c>
      <c r="BE26" s="15">
        <v>2.3</v>
      </c>
      <c r="BF26" s="15">
        <v>-8</v>
      </c>
      <c r="BG26" s="15">
        <v>-19.7</v>
      </c>
      <c r="BH26" s="15">
        <v>-10.8</v>
      </c>
      <c r="BI26" s="15">
        <v>-3.6</v>
      </c>
      <c r="BJ26" s="15">
        <v>-16</v>
      </c>
      <c r="BK26" s="15">
        <v>1.4</v>
      </c>
      <c r="BL26" s="15">
        <v>7.6</v>
      </c>
      <c r="BM26" s="15">
        <v>-13.6</v>
      </c>
      <c r="BN26" s="15">
        <v>1.3</v>
      </c>
      <c r="BO26" s="15">
        <v>-1</v>
      </c>
      <c r="BP26" s="15">
        <v>3.5</v>
      </c>
      <c r="BQ26" s="15">
        <v>-3</v>
      </c>
      <c r="BR26" s="15">
        <v>-0.4</v>
      </c>
      <c r="BS26" s="15">
        <v>-7.9</v>
      </c>
      <c r="BT26" s="15">
        <v>-5.2</v>
      </c>
      <c r="BU26" s="15">
        <v>0.3</v>
      </c>
      <c r="BV26" s="15">
        <v>3.2</v>
      </c>
      <c r="BW26" s="15">
        <v>-7</v>
      </c>
      <c r="BX26" s="15">
        <v>-18.3</v>
      </c>
      <c r="BY26" s="15">
        <v>-2.1</v>
      </c>
      <c r="BZ26" s="15">
        <v>-16.7</v>
      </c>
      <c r="CA26" s="15">
        <v>-11.5</v>
      </c>
      <c r="CB26" s="15">
        <v>-18.4</v>
      </c>
      <c r="CC26" s="15">
        <v>-22.8</v>
      </c>
      <c r="CD26" s="15">
        <v>-4</v>
      </c>
      <c r="CE26" s="15">
        <v>-4.4</v>
      </c>
      <c r="CF26" s="15">
        <v>-5.6</v>
      </c>
      <c r="CG26" s="15">
        <v>-16.3</v>
      </c>
      <c r="CH26" s="15">
        <v>-14.8</v>
      </c>
      <c r="CI26" s="15">
        <v>-14.6</v>
      </c>
      <c r="CJ26" s="15">
        <v>-3.6</v>
      </c>
      <c r="CK26" s="15">
        <v>-29.6</v>
      </c>
      <c r="CL26" s="15">
        <v>-20.6</v>
      </c>
      <c r="CM26" s="15">
        <v>-6</v>
      </c>
      <c r="CN26" s="15">
        <v>-1.7</v>
      </c>
      <c r="CO26" s="15">
        <v>-20</v>
      </c>
      <c r="CP26" s="15">
        <v>3.2</v>
      </c>
      <c r="CQ26" s="15">
        <v>-8.5</v>
      </c>
      <c r="CR26" s="15">
        <v>-18.3</v>
      </c>
      <c r="CS26" s="15">
        <v>-8</v>
      </c>
      <c r="CT26" s="15">
        <v>-14.5</v>
      </c>
      <c r="CU26" s="15">
        <v>-16.4</v>
      </c>
      <c r="CV26" s="15">
        <v>9.8</v>
      </c>
      <c r="CW26" s="15">
        <v>-9.9</v>
      </c>
      <c r="CX26" s="15">
        <v>-17.6</v>
      </c>
      <c r="CY26" s="15">
        <v>-0.7</v>
      </c>
      <c r="CZ26" s="15">
        <v>-7.5</v>
      </c>
      <c r="DA26" s="15">
        <v>-20.4</v>
      </c>
      <c r="DB26" s="15">
        <v>-12.8</v>
      </c>
      <c r="DC26" s="15">
        <v>-9</v>
      </c>
      <c r="DD26" s="15">
        <v>-17.3</v>
      </c>
      <c r="DE26" s="15">
        <v>-17.1</v>
      </c>
      <c r="DF26" s="15">
        <v>-39.9</v>
      </c>
      <c r="DG26" s="15">
        <v>-16.8</v>
      </c>
      <c r="DH26" s="15">
        <v>-7.7</v>
      </c>
      <c r="DI26" s="15">
        <v>-27.1</v>
      </c>
      <c r="DJ26" s="15">
        <v>-29.3</v>
      </c>
      <c r="DK26" s="15">
        <v>-13.2</v>
      </c>
      <c r="DL26" s="15">
        <v>-32.7</v>
      </c>
      <c r="DM26" s="15">
        <v>-9.7</v>
      </c>
      <c r="DN26" s="15">
        <v>-22.9</v>
      </c>
      <c r="DO26" s="15">
        <v>-16.4</v>
      </c>
      <c r="DP26" s="15">
        <v>14.7</v>
      </c>
      <c r="DQ26" s="15">
        <v>-28.3</v>
      </c>
      <c r="DR26" s="15">
        <v>-23.9</v>
      </c>
      <c r="DS26" s="15">
        <v>-38</v>
      </c>
      <c r="DT26" s="15">
        <v>-16.4</v>
      </c>
      <c r="DU26" s="15">
        <v>-10.4</v>
      </c>
      <c r="DV26" s="15">
        <v>-45.8</v>
      </c>
    </row>
    <row r="27" spans="1:126" ht="20.25" customHeight="1">
      <c r="A27" s="40"/>
      <c r="B27" s="35"/>
      <c r="C27" s="1" t="s">
        <v>3366</v>
      </c>
      <c r="D27" s="1">
        <v>18</v>
      </c>
      <c r="E27" s="1">
        <v>12</v>
      </c>
      <c r="F27" s="1">
        <v>9</v>
      </c>
      <c r="G27" s="1">
        <v>60</v>
      </c>
      <c r="H27" s="1">
        <v>109</v>
      </c>
      <c r="I27" s="1">
        <v>78</v>
      </c>
      <c r="J27" s="1">
        <v>39</v>
      </c>
      <c r="K27" s="1">
        <v>55</v>
      </c>
      <c r="L27" s="1">
        <v>26</v>
      </c>
      <c r="M27" s="1">
        <v>57</v>
      </c>
      <c r="N27" s="1">
        <v>15</v>
      </c>
      <c r="O27" s="1">
        <v>38</v>
      </c>
      <c r="P27" s="1">
        <v>1</v>
      </c>
      <c r="Q27" s="1">
        <v>34</v>
      </c>
      <c r="R27" s="1">
        <v>83</v>
      </c>
      <c r="S27" s="1">
        <v>22</v>
      </c>
      <c r="T27" s="1">
        <v>50</v>
      </c>
      <c r="U27" s="1">
        <v>5</v>
      </c>
      <c r="V27" s="1">
        <v>19</v>
      </c>
      <c r="W27" s="1">
        <v>52</v>
      </c>
      <c r="X27" s="1">
        <v>58</v>
      </c>
      <c r="Y27" s="1">
        <v>10</v>
      </c>
      <c r="Z27" s="1">
        <v>48</v>
      </c>
      <c r="AA27" s="1">
        <v>24</v>
      </c>
      <c r="AB27" s="1">
        <v>119</v>
      </c>
      <c r="AC27" s="1">
        <v>42</v>
      </c>
      <c r="AD27" s="1">
        <v>106</v>
      </c>
      <c r="AE27" s="1">
        <v>88</v>
      </c>
      <c r="AF27" s="1">
        <v>21</v>
      </c>
      <c r="AG27" s="1">
        <v>30</v>
      </c>
      <c r="AH27" s="1">
        <v>25</v>
      </c>
      <c r="AI27" s="1">
        <v>20</v>
      </c>
      <c r="AJ27" s="1">
        <v>14</v>
      </c>
      <c r="AK27" s="1">
        <v>11</v>
      </c>
      <c r="AL27" s="1">
        <v>46</v>
      </c>
      <c r="AM27" s="1">
        <v>68</v>
      </c>
      <c r="AN27" s="1">
        <v>7</v>
      </c>
      <c r="AO27" s="1">
        <v>63</v>
      </c>
      <c r="AP27" s="1">
        <v>13</v>
      </c>
      <c r="AQ27" s="1">
        <v>28</v>
      </c>
      <c r="AR27" s="1">
        <v>90</v>
      </c>
      <c r="AS27" s="1">
        <v>72</v>
      </c>
      <c r="AT27" s="1">
        <v>85</v>
      </c>
      <c r="AU27" s="1">
        <v>17</v>
      </c>
      <c r="AV27" s="1">
        <v>65</v>
      </c>
      <c r="AW27" s="1">
        <v>111</v>
      </c>
      <c r="AX27" s="1">
        <v>51</v>
      </c>
      <c r="AY27" s="1">
        <v>79</v>
      </c>
      <c r="AZ27" s="1">
        <v>4</v>
      </c>
      <c r="BA27" s="1">
        <v>105</v>
      </c>
      <c r="BB27" s="1">
        <v>23</v>
      </c>
      <c r="BC27" s="1">
        <v>45</v>
      </c>
      <c r="BD27" s="1">
        <v>67</v>
      </c>
      <c r="BE27" s="1">
        <v>33</v>
      </c>
      <c r="BF27" s="1">
        <v>74</v>
      </c>
      <c r="BG27" s="1">
        <v>112</v>
      </c>
      <c r="BH27" s="1">
        <v>84</v>
      </c>
      <c r="BI27" s="1">
        <v>54</v>
      </c>
      <c r="BJ27" s="1">
        <v>95</v>
      </c>
      <c r="BK27" s="1">
        <v>35</v>
      </c>
      <c r="BL27" s="1">
        <v>16</v>
      </c>
      <c r="BM27" s="1">
        <v>91</v>
      </c>
      <c r="BN27" s="1">
        <v>36</v>
      </c>
      <c r="BO27" s="1">
        <v>43</v>
      </c>
      <c r="BP27" s="1">
        <v>29</v>
      </c>
      <c r="BQ27" s="1">
        <v>49</v>
      </c>
      <c r="BR27" s="1">
        <v>40</v>
      </c>
      <c r="BS27" s="1">
        <v>71</v>
      </c>
      <c r="BT27" s="1">
        <v>61</v>
      </c>
      <c r="BU27" s="1">
        <v>37</v>
      </c>
      <c r="BV27" s="1">
        <v>31</v>
      </c>
      <c r="BW27" s="1">
        <v>66</v>
      </c>
      <c r="BX27" s="1">
        <v>108</v>
      </c>
      <c r="BY27" s="1">
        <v>47</v>
      </c>
      <c r="BZ27" s="1">
        <v>100</v>
      </c>
      <c r="CA27" s="1">
        <v>86</v>
      </c>
      <c r="CB27" s="1">
        <v>110</v>
      </c>
      <c r="CC27" s="1">
        <v>116</v>
      </c>
      <c r="CD27" s="1">
        <v>56</v>
      </c>
      <c r="CE27" s="1">
        <v>59</v>
      </c>
      <c r="CF27" s="1">
        <v>62</v>
      </c>
      <c r="CG27" s="1">
        <v>96</v>
      </c>
      <c r="CH27" s="1">
        <v>94</v>
      </c>
      <c r="CI27" s="1">
        <v>93</v>
      </c>
      <c r="CJ27" s="1">
        <v>53</v>
      </c>
      <c r="CK27" s="1">
        <v>123</v>
      </c>
      <c r="CL27" s="1">
        <v>115</v>
      </c>
      <c r="CM27" s="1">
        <v>64</v>
      </c>
      <c r="CN27" s="1">
        <v>44</v>
      </c>
      <c r="CO27" s="1">
        <v>113</v>
      </c>
      <c r="CP27" s="1">
        <v>32</v>
      </c>
      <c r="CQ27" s="1">
        <v>75</v>
      </c>
      <c r="CR27" s="1">
        <v>107</v>
      </c>
      <c r="CS27" s="1">
        <v>73</v>
      </c>
      <c r="CT27" s="1">
        <v>92</v>
      </c>
      <c r="CU27" s="1">
        <v>98</v>
      </c>
      <c r="CV27" s="1">
        <v>8</v>
      </c>
      <c r="CW27" s="1">
        <v>81</v>
      </c>
      <c r="CX27" s="1">
        <v>104</v>
      </c>
      <c r="CY27" s="1">
        <v>41</v>
      </c>
      <c r="CZ27" s="1">
        <v>69</v>
      </c>
      <c r="DA27" s="1">
        <v>114</v>
      </c>
      <c r="DB27" s="1">
        <v>87</v>
      </c>
      <c r="DC27" s="1">
        <v>77</v>
      </c>
      <c r="DD27" s="1">
        <v>103</v>
      </c>
      <c r="DE27" s="1">
        <v>102</v>
      </c>
      <c r="DF27" s="1">
        <v>126</v>
      </c>
      <c r="DG27" s="1">
        <v>101</v>
      </c>
      <c r="DH27" s="1">
        <v>70</v>
      </c>
      <c r="DI27" s="1">
        <v>120</v>
      </c>
      <c r="DJ27" s="1">
        <v>122</v>
      </c>
      <c r="DK27" s="1">
        <v>89</v>
      </c>
      <c r="DL27" s="1">
        <v>124</v>
      </c>
      <c r="DM27" s="1">
        <v>80</v>
      </c>
      <c r="DN27" s="1">
        <v>117</v>
      </c>
      <c r="DO27" s="1">
        <v>99</v>
      </c>
      <c r="DP27" s="1">
        <v>3</v>
      </c>
      <c r="DQ27" s="1">
        <v>121</v>
      </c>
      <c r="DR27" s="1">
        <v>118</v>
      </c>
      <c r="DS27" s="1">
        <v>125</v>
      </c>
      <c r="DT27" s="1">
        <v>97</v>
      </c>
      <c r="DU27" s="1">
        <v>82</v>
      </c>
      <c r="DV27" s="1">
        <v>127</v>
      </c>
    </row>
    <row r="28" spans="1:126" ht="20.25" customHeight="1">
      <c r="A28" s="40"/>
      <c r="B28" s="35" t="s">
        <v>2015</v>
      </c>
      <c r="C28" s="1" t="s">
        <v>3367</v>
      </c>
      <c r="D28" s="15">
        <f aca="true" t="shared" si="28" ref="D28:AE28">10348.8*(100+D29)/100</f>
        <v>9034.5024</v>
      </c>
      <c r="E28" s="15">
        <f t="shared" si="28"/>
        <v>11062.8672</v>
      </c>
      <c r="F28" s="15">
        <f t="shared" si="28"/>
        <v>9996.940799999998</v>
      </c>
      <c r="G28" s="15">
        <f t="shared" si="28"/>
        <v>9665.7792</v>
      </c>
      <c r="H28" s="15">
        <f t="shared" si="28"/>
        <v>9748.569599999999</v>
      </c>
      <c r="I28" s="15">
        <f t="shared" si="28"/>
        <v>10928.332799999998</v>
      </c>
      <c r="J28" s="15">
        <f t="shared" si="28"/>
        <v>10348.8</v>
      </c>
      <c r="K28" s="15">
        <f t="shared" si="28"/>
        <v>10814.496</v>
      </c>
      <c r="L28" s="15">
        <f t="shared" si="28"/>
        <v>10110.7776</v>
      </c>
      <c r="M28" s="15">
        <f t="shared" si="28"/>
        <v>10855.891199999998</v>
      </c>
      <c r="N28" s="15">
        <f t="shared" si="28"/>
        <v>10648.9152</v>
      </c>
      <c r="O28" s="15">
        <f t="shared" si="28"/>
        <v>10297.056</v>
      </c>
      <c r="P28" s="15">
        <f t="shared" si="28"/>
        <v>10949.030399999998</v>
      </c>
      <c r="Q28" s="15">
        <f t="shared" si="28"/>
        <v>11042.1696</v>
      </c>
      <c r="R28" s="15">
        <f t="shared" si="28"/>
        <v>11269.843200000001</v>
      </c>
      <c r="S28" s="15">
        <f t="shared" si="28"/>
        <v>10100.4288</v>
      </c>
      <c r="T28" s="15">
        <f t="shared" si="28"/>
        <v>9903.801599999999</v>
      </c>
      <c r="U28" s="15">
        <f t="shared" si="28"/>
        <v>9479.500799999998</v>
      </c>
      <c r="V28" s="15">
        <f t="shared" si="28"/>
        <v>9789.964799999998</v>
      </c>
      <c r="W28" s="15">
        <f t="shared" si="28"/>
        <v>10917.983999999999</v>
      </c>
      <c r="X28" s="15">
        <f t="shared" si="28"/>
        <v>9883.104</v>
      </c>
      <c r="Y28" s="15">
        <f t="shared" si="28"/>
        <v>10835.193599999999</v>
      </c>
      <c r="Z28" s="15">
        <f t="shared" si="28"/>
        <v>9893.4528</v>
      </c>
      <c r="AA28" s="15">
        <f t="shared" si="28"/>
        <v>9541.5936</v>
      </c>
      <c r="AB28" s="15">
        <f t="shared" si="28"/>
        <v>9272.5248</v>
      </c>
      <c r="AC28" s="15">
        <f t="shared" si="28"/>
        <v>11052.518399999999</v>
      </c>
      <c r="AD28" s="15">
        <f t="shared" si="28"/>
        <v>9624.383999999998</v>
      </c>
      <c r="AE28" s="15">
        <f t="shared" si="28"/>
        <v>9903.801599999999</v>
      </c>
      <c r="AF28" s="15">
        <f aca="true" t="shared" si="29" ref="AF28:BK28">10348.8*(100+AF29)/100</f>
        <v>8993.1072</v>
      </c>
      <c r="AG28" s="15">
        <f t="shared" si="29"/>
        <v>10845.5424</v>
      </c>
      <c r="AH28" s="15">
        <f t="shared" si="29"/>
        <v>10121.1264</v>
      </c>
      <c r="AI28" s="15">
        <f t="shared" si="29"/>
        <v>9924.4992</v>
      </c>
      <c r="AJ28" s="15">
        <f t="shared" si="29"/>
        <v>10027.9872</v>
      </c>
      <c r="AK28" s="15">
        <f t="shared" si="29"/>
        <v>9800.3136</v>
      </c>
      <c r="AL28" s="15">
        <f t="shared" si="29"/>
        <v>9810.6624</v>
      </c>
      <c r="AM28" s="15">
        <f t="shared" si="29"/>
        <v>10617.868799999998</v>
      </c>
      <c r="AN28" s="15">
        <f t="shared" si="29"/>
        <v>10348.8</v>
      </c>
      <c r="AO28" s="15">
        <f t="shared" si="29"/>
        <v>9427.756799999997</v>
      </c>
      <c r="AP28" s="15">
        <f t="shared" si="29"/>
        <v>10328.102399999998</v>
      </c>
      <c r="AQ28" s="15">
        <f t="shared" si="29"/>
        <v>9065.548799999999</v>
      </c>
      <c r="AR28" s="15">
        <f t="shared" si="29"/>
        <v>9686.476799999999</v>
      </c>
      <c r="AS28" s="15">
        <f t="shared" si="29"/>
        <v>9096.5952</v>
      </c>
      <c r="AT28" s="15">
        <f t="shared" si="29"/>
        <v>10711.007999999998</v>
      </c>
      <c r="AU28" s="15">
        <f t="shared" si="29"/>
        <v>9200.0832</v>
      </c>
      <c r="AV28" s="15">
        <f t="shared" si="29"/>
        <v>10121.1264</v>
      </c>
      <c r="AW28" s="15">
        <f t="shared" si="29"/>
        <v>10266.0096</v>
      </c>
      <c r="AX28" s="15">
        <f t="shared" si="29"/>
        <v>10607.52</v>
      </c>
      <c r="AY28" s="15">
        <f t="shared" si="29"/>
        <v>9914.150399999999</v>
      </c>
      <c r="AZ28" s="15">
        <f t="shared" si="29"/>
        <v>9148.3392</v>
      </c>
      <c r="BA28" s="15">
        <f t="shared" si="29"/>
        <v>9955.5456</v>
      </c>
      <c r="BB28" s="15">
        <f t="shared" si="29"/>
        <v>11104.2624</v>
      </c>
      <c r="BC28" s="15">
        <f t="shared" si="29"/>
        <v>10566.1248</v>
      </c>
      <c r="BD28" s="15">
        <f t="shared" si="29"/>
        <v>9852.0576</v>
      </c>
      <c r="BE28" s="15">
        <f t="shared" si="29"/>
        <v>10348.8</v>
      </c>
      <c r="BF28" s="15">
        <f t="shared" si="29"/>
        <v>9676.127999999999</v>
      </c>
      <c r="BG28" s="15">
        <f t="shared" si="29"/>
        <v>10928.332799999998</v>
      </c>
      <c r="BH28" s="15">
        <f t="shared" si="29"/>
        <v>10421.2416</v>
      </c>
      <c r="BI28" s="15">
        <f t="shared" si="29"/>
        <v>10100.4288</v>
      </c>
      <c r="BJ28" s="15">
        <f t="shared" si="29"/>
        <v>9852.0576</v>
      </c>
      <c r="BK28" s="15">
        <f t="shared" si="29"/>
        <v>11145.6576</v>
      </c>
      <c r="BL28" s="15">
        <f aca="true" t="shared" si="30" ref="BL28:CQ28">10348.8*(100+BL29)/100</f>
        <v>8413.5744</v>
      </c>
      <c r="BM28" s="15">
        <f t="shared" si="30"/>
        <v>10638.5664</v>
      </c>
      <c r="BN28" s="15">
        <f t="shared" si="30"/>
        <v>9769.2672</v>
      </c>
      <c r="BO28" s="15">
        <f t="shared" si="30"/>
        <v>9562.2912</v>
      </c>
      <c r="BP28" s="15">
        <f t="shared" si="30"/>
        <v>10359.148799999999</v>
      </c>
      <c r="BQ28" s="15">
        <f t="shared" si="30"/>
        <v>9758.918399999999</v>
      </c>
      <c r="BR28" s="15">
        <f t="shared" si="30"/>
        <v>10431.5904</v>
      </c>
      <c r="BS28" s="15">
        <f t="shared" si="30"/>
        <v>9231.1296</v>
      </c>
      <c r="BT28" s="15">
        <f t="shared" si="30"/>
        <v>10121.1264</v>
      </c>
      <c r="BU28" s="15">
        <f t="shared" si="30"/>
        <v>10027.9872</v>
      </c>
      <c r="BV28" s="15">
        <f t="shared" si="30"/>
        <v>10059.0336</v>
      </c>
      <c r="BW28" s="15">
        <f t="shared" si="30"/>
        <v>10214.265599999999</v>
      </c>
      <c r="BX28" s="15">
        <f t="shared" si="30"/>
        <v>9469.152</v>
      </c>
      <c r="BY28" s="15">
        <f t="shared" si="30"/>
        <v>10690.310399999998</v>
      </c>
      <c r="BZ28" s="15">
        <f t="shared" si="30"/>
        <v>10234.9632</v>
      </c>
      <c r="CA28" s="15">
        <f t="shared" si="30"/>
        <v>10824.844799999999</v>
      </c>
      <c r="CB28" s="15">
        <f t="shared" si="30"/>
        <v>10721.3568</v>
      </c>
      <c r="CC28" s="15">
        <f t="shared" si="30"/>
        <v>10141.823999999999</v>
      </c>
      <c r="CD28" s="15">
        <f t="shared" si="30"/>
        <v>9924.4992</v>
      </c>
      <c r="CE28" s="15">
        <f t="shared" si="30"/>
        <v>10059.0336</v>
      </c>
      <c r="CF28" s="15">
        <f t="shared" si="30"/>
        <v>9127.641599999999</v>
      </c>
      <c r="CG28" s="15">
        <f t="shared" si="30"/>
        <v>9055.199999999999</v>
      </c>
      <c r="CH28" s="15">
        <f t="shared" si="30"/>
        <v>8744.735999999999</v>
      </c>
      <c r="CI28" s="15">
        <f t="shared" si="30"/>
        <v>9831.359999999999</v>
      </c>
      <c r="CJ28" s="15">
        <f t="shared" si="30"/>
        <v>10214.265599999999</v>
      </c>
      <c r="CK28" s="15">
        <f t="shared" si="30"/>
        <v>10152.172799999998</v>
      </c>
      <c r="CL28" s="15">
        <f t="shared" si="30"/>
        <v>9976.243199999999</v>
      </c>
      <c r="CM28" s="15">
        <f t="shared" si="30"/>
        <v>9179.3856</v>
      </c>
      <c r="CN28" s="15">
        <f t="shared" si="30"/>
        <v>10017.638399999998</v>
      </c>
      <c r="CO28" s="15">
        <f t="shared" si="30"/>
        <v>10897.286399999999</v>
      </c>
      <c r="CP28" s="15">
        <f t="shared" si="30"/>
        <v>10100.4288</v>
      </c>
      <c r="CQ28" s="15">
        <f t="shared" si="30"/>
        <v>10048.684799999999</v>
      </c>
      <c r="CR28" s="15">
        <f aca="true" t="shared" si="31" ref="CR28:DV28">10348.8*(100+CR29)/100</f>
        <v>10421.2416</v>
      </c>
      <c r="CS28" s="15">
        <f t="shared" si="31"/>
        <v>10586.8224</v>
      </c>
      <c r="CT28" s="15">
        <f t="shared" si="31"/>
        <v>10348.8</v>
      </c>
      <c r="CU28" s="15">
        <f t="shared" si="31"/>
        <v>9676.127999999999</v>
      </c>
      <c r="CV28" s="15">
        <f t="shared" si="31"/>
        <v>10255.660799999998</v>
      </c>
      <c r="CW28" s="15">
        <f t="shared" si="31"/>
        <v>10007.2896</v>
      </c>
      <c r="CX28" s="15">
        <f t="shared" si="31"/>
        <v>10400.544</v>
      </c>
      <c r="CY28" s="15">
        <f t="shared" si="31"/>
        <v>10390.1952</v>
      </c>
      <c r="CZ28" s="15">
        <f t="shared" si="31"/>
        <v>10214.265599999999</v>
      </c>
      <c r="DA28" s="15">
        <f t="shared" si="31"/>
        <v>10669.612799999997</v>
      </c>
      <c r="DB28" s="15">
        <f t="shared" si="31"/>
        <v>10990.4256</v>
      </c>
      <c r="DC28" s="15">
        <f t="shared" si="31"/>
        <v>10659.264</v>
      </c>
      <c r="DD28" s="15">
        <f t="shared" si="31"/>
        <v>9831.359999999999</v>
      </c>
      <c r="DE28" s="15">
        <f t="shared" si="31"/>
        <v>9355.315200000001</v>
      </c>
      <c r="DF28" s="15">
        <f t="shared" si="31"/>
        <v>10017.638399999998</v>
      </c>
      <c r="DG28" s="15">
        <f t="shared" si="31"/>
        <v>10773.100799999998</v>
      </c>
      <c r="DH28" s="15">
        <f t="shared" si="31"/>
        <v>10038.336</v>
      </c>
      <c r="DI28" s="15">
        <f t="shared" si="31"/>
        <v>9479.500799999998</v>
      </c>
      <c r="DJ28" s="15">
        <f t="shared" si="31"/>
        <v>9976.243199999999</v>
      </c>
      <c r="DK28" s="15">
        <f t="shared" si="31"/>
        <v>9955.5456</v>
      </c>
      <c r="DL28" s="15">
        <f t="shared" si="31"/>
        <v>9727.872</v>
      </c>
      <c r="DM28" s="15">
        <f t="shared" si="31"/>
        <v>10214.265599999999</v>
      </c>
      <c r="DN28" s="15">
        <f t="shared" si="31"/>
        <v>10090.079999999998</v>
      </c>
      <c r="DO28" s="15">
        <f t="shared" si="31"/>
        <v>9696.8256</v>
      </c>
      <c r="DP28" s="15">
        <f t="shared" si="31"/>
        <v>8765.4336</v>
      </c>
      <c r="DQ28" s="15">
        <f t="shared" si="31"/>
        <v>9924.4992</v>
      </c>
      <c r="DR28" s="15">
        <f t="shared" si="31"/>
        <v>8931.0144</v>
      </c>
      <c r="DS28" s="15">
        <f t="shared" si="31"/>
        <v>9355.315200000001</v>
      </c>
      <c r="DT28" s="15">
        <f t="shared" si="31"/>
        <v>9779.616</v>
      </c>
      <c r="DU28" s="15">
        <f t="shared" si="31"/>
        <v>9800.3136</v>
      </c>
      <c r="DV28" s="15">
        <f t="shared" si="31"/>
        <v>10721.3568</v>
      </c>
    </row>
    <row r="29" spans="1:126" ht="20.25" customHeight="1">
      <c r="A29" s="40"/>
      <c r="B29" s="35"/>
      <c r="C29" s="1" t="s">
        <v>2451</v>
      </c>
      <c r="D29" s="16">
        <v>-12.7</v>
      </c>
      <c r="E29" s="16">
        <v>6.9</v>
      </c>
      <c r="F29" s="16">
        <v>-3.4</v>
      </c>
      <c r="G29" s="16">
        <v>-6.6</v>
      </c>
      <c r="H29" s="16">
        <v>-5.8</v>
      </c>
      <c r="I29" s="16">
        <v>5.6</v>
      </c>
      <c r="J29" s="16">
        <v>0</v>
      </c>
      <c r="K29" s="16">
        <v>4.5</v>
      </c>
      <c r="L29" s="16">
        <v>-2.3</v>
      </c>
      <c r="M29" s="16">
        <v>4.9</v>
      </c>
      <c r="N29" s="16">
        <v>2.9</v>
      </c>
      <c r="O29" s="16">
        <v>-0.5</v>
      </c>
      <c r="P29" s="16">
        <v>5.8</v>
      </c>
      <c r="Q29" s="16">
        <v>6.7</v>
      </c>
      <c r="R29" s="16">
        <v>8.9</v>
      </c>
      <c r="S29" s="16">
        <v>-2.4</v>
      </c>
      <c r="T29" s="16">
        <v>-4.3</v>
      </c>
      <c r="U29" s="16">
        <v>-8.4</v>
      </c>
      <c r="V29" s="16">
        <v>-5.4</v>
      </c>
      <c r="W29" s="16">
        <v>5.5</v>
      </c>
      <c r="X29" s="16">
        <v>-4.5</v>
      </c>
      <c r="Y29" s="16">
        <v>4.7</v>
      </c>
      <c r="Z29" s="16">
        <v>-4.4</v>
      </c>
      <c r="AA29" s="16">
        <v>-7.8</v>
      </c>
      <c r="AB29" s="16">
        <v>-10.4</v>
      </c>
      <c r="AC29" s="16">
        <v>6.8</v>
      </c>
      <c r="AD29" s="16">
        <v>-7</v>
      </c>
      <c r="AE29" s="16">
        <v>-4.3</v>
      </c>
      <c r="AF29" s="16">
        <v>-13.1</v>
      </c>
      <c r="AG29" s="16">
        <v>4.8</v>
      </c>
      <c r="AH29" s="16">
        <v>-2.2</v>
      </c>
      <c r="AI29" s="16">
        <v>-4.1</v>
      </c>
      <c r="AJ29" s="16">
        <v>-3.1</v>
      </c>
      <c r="AK29" s="16">
        <v>-5.3</v>
      </c>
      <c r="AL29" s="16">
        <v>-5.2</v>
      </c>
      <c r="AM29" s="16">
        <v>2.6</v>
      </c>
      <c r="AN29" s="16">
        <v>0</v>
      </c>
      <c r="AO29" s="16">
        <v>-8.9</v>
      </c>
      <c r="AP29" s="16">
        <v>-0.2</v>
      </c>
      <c r="AQ29" s="16">
        <v>-12.4</v>
      </c>
      <c r="AR29" s="16">
        <v>-6.4</v>
      </c>
      <c r="AS29" s="16">
        <v>-12.1</v>
      </c>
      <c r="AT29" s="16">
        <v>3.5</v>
      </c>
      <c r="AU29" s="16">
        <v>-11.1</v>
      </c>
      <c r="AV29" s="16">
        <v>-2.2</v>
      </c>
      <c r="AW29" s="16">
        <v>-0.8</v>
      </c>
      <c r="AX29" s="16">
        <v>2.5</v>
      </c>
      <c r="AY29" s="16">
        <v>-4.2</v>
      </c>
      <c r="AZ29" s="16">
        <v>-11.6</v>
      </c>
      <c r="BA29" s="16">
        <v>-3.8</v>
      </c>
      <c r="BB29" s="16">
        <v>7.3</v>
      </c>
      <c r="BC29" s="16">
        <v>2.1</v>
      </c>
      <c r="BD29" s="16">
        <v>-4.8</v>
      </c>
      <c r="BE29" s="16">
        <v>0</v>
      </c>
      <c r="BF29" s="16">
        <v>-6.5</v>
      </c>
      <c r="BG29" s="16">
        <v>5.6</v>
      </c>
      <c r="BH29" s="16">
        <v>0.7</v>
      </c>
      <c r="BI29" s="16">
        <v>-2.4</v>
      </c>
      <c r="BJ29" s="16">
        <v>-4.8</v>
      </c>
      <c r="BK29" s="16">
        <v>7.7</v>
      </c>
      <c r="BL29" s="16">
        <v>-18.7</v>
      </c>
      <c r="BM29" s="16">
        <v>2.8</v>
      </c>
      <c r="BN29" s="16">
        <v>-5.6</v>
      </c>
      <c r="BO29" s="16">
        <v>-7.6</v>
      </c>
      <c r="BP29" s="16">
        <v>0.1</v>
      </c>
      <c r="BQ29" s="16">
        <v>-5.7</v>
      </c>
      <c r="BR29" s="16">
        <v>0.8</v>
      </c>
      <c r="BS29" s="16">
        <v>-10.8</v>
      </c>
      <c r="BT29" s="16">
        <v>-2.2</v>
      </c>
      <c r="BU29" s="16">
        <v>-3.1</v>
      </c>
      <c r="BV29" s="16">
        <v>-2.8</v>
      </c>
      <c r="BW29" s="16">
        <v>-1.3</v>
      </c>
      <c r="BX29" s="16">
        <v>-8.5</v>
      </c>
      <c r="BY29" s="16">
        <v>3.3</v>
      </c>
      <c r="BZ29" s="16">
        <v>-1.1</v>
      </c>
      <c r="CA29" s="16">
        <v>4.6</v>
      </c>
      <c r="CB29" s="16">
        <v>3.6</v>
      </c>
      <c r="CC29" s="16">
        <v>-2</v>
      </c>
      <c r="CD29" s="16">
        <v>-4.1</v>
      </c>
      <c r="CE29" s="16">
        <v>-2.8</v>
      </c>
      <c r="CF29" s="16">
        <v>-11.8</v>
      </c>
      <c r="CG29" s="16">
        <v>-12.5</v>
      </c>
      <c r="CH29" s="16">
        <v>-15.5</v>
      </c>
      <c r="CI29" s="16">
        <v>-5</v>
      </c>
      <c r="CJ29" s="16">
        <v>-1.3</v>
      </c>
      <c r="CK29" s="16">
        <v>-1.9</v>
      </c>
      <c r="CL29" s="16">
        <v>-3.6</v>
      </c>
      <c r="CM29" s="16">
        <v>-11.3</v>
      </c>
      <c r="CN29" s="16">
        <v>-3.2</v>
      </c>
      <c r="CO29" s="16">
        <v>5.3</v>
      </c>
      <c r="CP29" s="16">
        <v>-2.4</v>
      </c>
      <c r="CQ29" s="16">
        <v>-2.9</v>
      </c>
      <c r="CR29" s="16">
        <v>0.7</v>
      </c>
      <c r="CS29" s="16">
        <v>2.3</v>
      </c>
      <c r="CT29" s="16">
        <v>0</v>
      </c>
      <c r="CU29" s="16">
        <v>-6.5</v>
      </c>
      <c r="CV29" s="16">
        <v>-0.9</v>
      </c>
      <c r="CW29" s="16">
        <v>-3.3</v>
      </c>
      <c r="CX29" s="16">
        <v>0.5</v>
      </c>
      <c r="CY29" s="16">
        <v>0.4</v>
      </c>
      <c r="CZ29" s="16">
        <v>-1.3</v>
      </c>
      <c r="DA29" s="16">
        <v>3.1</v>
      </c>
      <c r="DB29" s="16">
        <v>6.2</v>
      </c>
      <c r="DC29" s="16">
        <v>3</v>
      </c>
      <c r="DD29" s="16">
        <v>-5</v>
      </c>
      <c r="DE29" s="16">
        <v>-9.6</v>
      </c>
      <c r="DF29" s="16">
        <v>-3.2</v>
      </c>
      <c r="DG29" s="16">
        <v>4.1</v>
      </c>
      <c r="DH29" s="16">
        <v>-3</v>
      </c>
      <c r="DI29" s="16">
        <v>-8.4</v>
      </c>
      <c r="DJ29" s="16">
        <v>-3.6</v>
      </c>
      <c r="DK29" s="16">
        <v>-3.8</v>
      </c>
      <c r="DL29" s="16">
        <v>-6</v>
      </c>
      <c r="DM29" s="16">
        <v>-1.3</v>
      </c>
      <c r="DN29" s="16">
        <v>-2.5</v>
      </c>
      <c r="DO29" s="16">
        <v>-6.3</v>
      </c>
      <c r="DP29" s="16">
        <v>-15.3</v>
      </c>
      <c r="DQ29" s="16">
        <v>-4.1</v>
      </c>
      <c r="DR29" s="16">
        <v>-13.7</v>
      </c>
      <c r="DS29" s="16">
        <v>-9.6</v>
      </c>
      <c r="DT29" s="16">
        <v>-5.5</v>
      </c>
      <c r="DU29" s="16">
        <v>-5.3</v>
      </c>
      <c r="DV29" s="16">
        <v>3.6</v>
      </c>
    </row>
    <row r="30" spans="1:126" ht="20.25" customHeight="1">
      <c r="A30" s="40"/>
      <c r="B30" s="36"/>
      <c r="C30" s="3" t="s">
        <v>3366</v>
      </c>
      <c r="D30" s="3">
        <v>122</v>
      </c>
      <c r="E30" s="3">
        <v>4</v>
      </c>
      <c r="F30" s="3">
        <v>71</v>
      </c>
      <c r="G30" s="3">
        <v>103</v>
      </c>
      <c r="H30" s="3">
        <v>97</v>
      </c>
      <c r="I30" s="3">
        <v>10</v>
      </c>
      <c r="J30" s="3">
        <v>39</v>
      </c>
      <c r="K30" s="3">
        <v>18</v>
      </c>
      <c r="L30" s="3">
        <v>57</v>
      </c>
      <c r="M30" s="3">
        <v>14</v>
      </c>
      <c r="N30" s="3">
        <v>27</v>
      </c>
      <c r="O30" s="3">
        <v>44</v>
      </c>
      <c r="P30" s="3">
        <v>9</v>
      </c>
      <c r="Q30" s="3">
        <v>6</v>
      </c>
      <c r="R30" s="3">
        <v>1</v>
      </c>
      <c r="S30" s="3">
        <v>58</v>
      </c>
      <c r="T30" s="3">
        <v>81</v>
      </c>
      <c r="U30" s="3">
        <v>107</v>
      </c>
      <c r="V30" s="3">
        <v>92</v>
      </c>
      <c r="W30" s="3">
        <v>12</v>
      </c>
      <c r="X30" s="3">
        <v>84</v>
      </c>
      <c r="Y30" s="3">
        <v>16</v>
      </c>
      <c r="Z30" s="3">
        <v>83</v>
      </c>
      <c r="AA30" s="3">
        <v>106</v>
      </c>
      <c r="AB30" s="3">
        <v>113</v>
      </c>
      <c r="AC30" s="3">
        <v>5</v>
      </c>
      <c r="AD30" s="3">
        <v>104</v>
      </c>
      <c r="AE30" s="3">
        <v>81</v>
      </c>
      <c r="AF30" s="3">
        <v>123</v>
      </c>
      <c r="AG30" s="3">
        <v>15</v>
      </c>
      <c r="AH30" s="3">
        <v>54</v>
      </c>
      <c r="AI30" s="3">
        <v>77</v>
      </c>
      <c r="AJ30" s="3">
        <v>66</v>
      </c>
      <c r="AK30" s="3">
        <v>90</v>
      </c>
      <c r="AL30" s="3">
        <v>89</v>
      </c>
      <c r="AM30" s="3">
        <v>29</v>
      </c>
      <c r="AN30" s="3">
        <v>39</v>
      </c>
      <c r="AO30" s="3">
        <v>110</v>
      </c>
      <c r="AP30" s="3">
        <v>43</v>
      </c>
      <c r="AQ30" s="3">
        <v>120</v>
      </c>
      <c r="AR30" s="3">
        <v>100</v>
      </c>
      <c r="AS30" s="3">
        <v>119</v>
      </c>
      <c r="AT30" s="3">
        <v>22</v>
      </c>
      <c r="AU30" s="3">
        <v>115</v>
      </c>
      <c r="AV30" s="3">
        <v>54</v>
      </c>
      <c r="AW30" s="3">
        <v>45</v>
      </c>
      <c r="AX30" s="3">
        <v>30</v>
      </c>
      <c r="AY30" s="3">
        <v>80</v>
      </c>
      <c r="AZ30" s="3">
        <v>117</v>
      </c>
      <c r="BA30" s="3">
        <v>75</v>
      </c>
      <c r="BB30" s="3">
        <v>3</v>
      </c>
      <c r="BC30" s="3">
        <v>32</v>
      </c>
      <c r="BD30" s="3">
        <v>85</v>
      </c>
      <c r="BE30" s="3">
        <v>39</v>
      </c>
      <c r="BF30" s="3">
        <v>101</v>
      </c>
      <c r="BG30" s="3">
        <v>10</v>
      </c>
      <c r="BH30" s="3">
        <v>34</v>
      </c>
      <c r="BI30" s="3">
        <v>58</v>
      </c>
      <c r="BJ30" s="3">
        <v>85</v>
      </c>
      <c r="BK30" s="3">
        <v>2</v>
      </c>
      <c r="BL30" s="3">
        <v>127</v>
      </c>
      <c r="BM30" s="3">
        <v>28</v>
      </c>
      <c r="BN30" s="3">
        <v>94</v>
      </c>
      <c r="BO30" s="3">
        <v>105</v>
      </c>
      <c r="BP30" s="3">
        <v>38</v>
      </c>
      <c r="BQ30" s="3">
        <v>96</v>
      </c>
      <c r="BR30" s="3">
        <v>33</v>
      </c>
      <c r="BS30" s="3">
        <v>114</v>
      </c>
      <c r="BT30" s="3">
        <v>54</v>
      </c>
      <c r="BU30" s="3">
        <v>66</v>
      </c>
      <c r="BV30" s="3">
        <v>62</v>
      </c>
      <c r="BW30" s="3">
        <v>48</v>
      </c>
      <c r="BX30" s="3">
        <v>109</v>
      </c>
      <c r="BY30" s="3">
        <v>24</v>
      </c>
      <c r="BZ30" s="3">
        <v>47</v>
      </c>
      <c r="CA30" s="3">
        <v>17</v>
      </c>
      <c r="CB30" s="3">
        <v>20</v>
      </c>
      <c r="CC30" s="3">
        <v>53</v>
      </c>
      <c r="CD30" s="3">
        <v>77</v>
      </c>
      <c r="CE30" s="3">
        <v>62</v>
      </c>
      <c r="CF30" s="3">
        <v>118</v>
      </c>
      <c r="CG30" s="3">
        <v>121</v>
      </c>
      <c r="CH30" s="3">
        <v>126</v>
      </c>
      <c r="CI30" s="3">
        <v>87</v>
      </c>
      <c r="CJ30" s="3">
        <v>48</v>
      </c>
      <c r="CK30" s="3">
        <v>52</v>
      </c>
      <c r="CL30" s="3">
        <v>72</v>
      </c>
      <c r="CM30" s="3">
        <v>116</v>
      </c>
      <c r="CN30" s="3">
        <v>68</v>
      </c>
      <c r="CO30" s="3">
        <v>13</v>
      </c>
      <c r="CP30" s="3">
        <v>58</v>
      </c>
      <c r="CQ30" s="3">
        <v>64</v>
      </c>
      <c r="CR30" s="3">
        <v>34</v>
      </c>
      <c r="CS30" s="3">
        <v>31</v>
      </c>
      <c r="CT30" s="3">
        <v>39</v>
      </c>
      <c r="CU30" s="3">
        <v>101</v>
      </c>
      <c r="CV30" s="3">
        <v>46</v>
      </c>
      <c r="CW30" s="3">
        <v>70</v>
      </c>
      <c r="CX30" s="3">
        <v>36</v>
      </c>
      <c r="CY30" s="3">
        <v>37</v>
      </c>
      <c r="CZ30" s="3">
        <v>48</v>
      </c>
      <c r="DA30" s="3">
        <v>25</v>
      </c>
      <c r="DB30" s="3">
        <v>7</v>
      </c>
      <c r="DC30" s="3">
        <v>26</v>
      </c>
      <c r="DD30" s="3">
        <v>87</v>
      </c>
      <c r="DE30" s="3">
        <v>111</v>
      </c>
      <c r="DF30" s="3">
        <v>68</v>
      </c>
      <c r="DG30" s="3">
        <v>19</v>
      </c>
      <c r="DH30" s="3">
        <v>65</v>
      </c>
      <c r="DI30" s="3">
        <v>107</v>
      </c>
      <c r="DJ30" s="3">
        <v>72</v>
      </c>
      <c r="DK30" s="3">
        <v>75</v>
      </c>
      <c r="DL30" s="3">
        <v>98</v>
      </c>
      <c r="DM30" s="3">
        <v>48</v>
      </c>
      <c r="DN30" s="3">
        <v>61</v>
      </c>
      <c r="DO30" s="3">
        <v>99</v>
      </c>
      <c r="DP30" s="3">
        <v>125</v>
      </c>
      <c r="DQ30" s="3">
        <v>77</v>
      </c>
      <c r="DR30" s="3">
        <v>124</v>
      </c>
      <c r="DS30" s="3">
        <v>111</v>
      </c>
      <c r="DT30" s="3">
        <v>93</v>
      </c>
      <c r="DU30" s="3">
        <v>90</v>
      </c>
      <c r="DV30" s="3">
        <v>20</v>
      </c>
    </row>
  </sheetData>
  <mergeCells count="11">
    <mergeCell ref="B6:B15"/>
    <mergeCell ref="B22:B24"/>
    <mergeCell ref="B25:B27"/>
    <mergeCell ref="B28:B30"/>
    <mergeCell ref="B16:B18"/>
    <mergeCell ref="B19:B21"/>
    <mergeCell ref="A28:A30"/>
    <mergeCell ref="A16:A18"/>
    <mergeCell ref="A19:A21"/>
    <mergeCell ref="A22:A24"/>
    <mergeCell ref="A25:A27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I34"/>
  <sheetViews>
    <sheetView workbookViewId="0" topLeftCell="A1">
      <selection activeCell="D5" sqref="D5"/>
    </sheetView>
  </sheetViews>
  <sheetFormatPr defaultColWidth="9.00390625" defaultRowHeight="14.25"/>
  <cols>
    <col min="1" max="1" width="2.625" style="1" customWidth="1"/>
    <col min="2" max="2" width="5.625" style="1" customWidth="1"/>
    <col min="3" max="3" width="8.25390625" style="1" customWidth="1"/>
    <col min="4" max="4" width="11.00390625" style="1" customWidth="1"/>
    <col min="5" max="5" width="9.50390625" style="1" customWidth="1"/>
    <col min="6" max="39" width="9.00390625" style="1" customWidth="1"/>
    <col min="40" max="40" width="9.375" style="1" customWidth="1"/>
    <col min="41" max="86" width="9.00390625" style="1" customWidth="1"/>
    <col min="87" max="87" width="11.00390625" style="1" customWidth="1"/>
    <col min="88" max="16384" width="9.00390625" style="1" customWidth="1"/>
  </cols>
  <sheetData>
    <row r="1" ht="19.5" customHeight="1"/>
    <row r="3" spans="2:15" ht="17.25" customHeight="1">
      <c r="B3" s="11"/>
      <c r="I3" s="24" t="s">
        <v>2411</v>
      </c>
      <c r="O3" s="1" t="s">
        <v>2139</v>
      </c>
    </row>
    <row r="4" spans="2:86" ht="17.25" customHeight="1">
      <c r="B4" s="11"/>
      <c r="D4" s="28">
        <v>1</v>
      </c>
      <c r="E4" s="28">
        <v>2</v>
      </c>
      <c r="F4" s="28">
        <v>3</v>
      </c>
      <c r="G4" s="28">
        <v>4</v>
      </c>
      <c r="H4" s="28">
        <v>5</v>
      </c>
      <c r="I4" s="28">
        <v>6</v>
      </c>
      <c r="J4" s="28">
        <v>7</v>
      </c>
      <c r="K4" s="28">
        <v>8</v>
      </c>
      <c r="L4" s="28">
        <v>9</v>
      </c>
      <c r="M4" s="28">
        <v>10</v>
      </c>
      <c r="N4" s="28">
        <v>11</v>
      </c>
      <c r="O4" s="28">
        <v>12</v>
      </c>
      <c r="P4" s="28">
        <v>13</v>
      </c>
      <c r="Q4" s="28">
        <v>14</v>
      </c>
      <c r="R4" s="28">
        <v>18</v>
      </c>
      <c r="S4" s="28">
        <v>20</v>
      </c>
      <c r="T4" s="28">
        <v>21</v>
      </c>
      <c r="U4" s="28">
        <v>22</v>
      </c>
      <c r="V4" s="28">
        <v>23</v>
      </c>
      <c r="W4" s="28">
        <v>24</v>
      </c>
      <c r="X4" s="28">
        <v>25</v>
      </c>
      <c r="Y4" s="28">
        <v>26</v>
      </c>
      <c r="Z4" s="28">
        <v>27</v>
      </c>
      <c r="AA4" s="28">
        <v>28</v>
      </c>
      <c r="AB4" s="28">
        <v>29</v>
      </c>
      <c r="AC4" s="28">
        <v>30</v>
      </c>
      <c r="AD4" s="28">
        <v>31</v>
      </c>
      <c r="AE4" s="28">
        <v>32</v>
      </c>
      <c r="AF4" s="28">
        <v>33</v>
      </c>
      <c r="AG4" s="28">
        <v>34</v>
      </c>
      <c r="AH4" s="28">
        <v>35</v>
      </c>
      <c r="AI4" s="28">
        <v>36</v>
      </c>
      <c r="AJ4" s="28">
        <v>37</v>
      </c>
      <c r="AK4" s="28">
        <v>40</v>
      </c>
      <c r="AL4" s="28">
        <v>41</v>
      </c>
      <c r="AM4" s="28">
        <v>42</v>
      </c>
      <c r="AN4" s="28">
        <v>43</v>
      </c>
      <c r="AO4" s="28">
        <v>44</v>
      </c>
      <c r="AP4" s="28">
        <v>45</v>
      </c>
      <c r="AQ4" s="28">
        <v>46</v>
      </c>
      <c r="AR4" s="28">
        <v>48</v>
      </c>
      <c r="AS4" s="28">
        <v>49</v>
      </c>
      <c r="AT4" s="28">
        <v>50</v>
      </c>
      <c r="AU4" s="28">
        <v>51</v>
      </c>
      <c r="AV4" s="28">
        <v>53</v>
      </c>
      <c r="AW4" s="28">
        <v>54</v>
      </c>
      <c r="AX4" s="28">
        <v>55</v>
      </c>
      <c r="AY4" s="28">
        <v>56</v>
      </c>
      <c r="AZ4" s="28">
        <v>58</v>
      </c>
      <c r="BA4" s="28">
        <v>59</v>
      </c>
      <c r="BB4" s="28">
        <v>60</v>
      </c>
      <c r="BC4" s="28">
        <v>63</v>
      </c>
      <c r="BD4" s="28">
        <v>64</v>
      </c>
      <c r="BE4" s="28">
        <v>65</v>
      </c>
      <c r="BF4" s="28">
        <v>66</v>
      </c>
      <c r="BG4" s="28">
        <v>67</v>
      </c>
      <c r="BH4" s="28">
        <v>68</v>
      </c>
      <c r="BI4" s="28">
        <v>69</v>
      </c>
      <c r="BJ4" s="28">
        <v>70</v>
      </c>
      <c r="BK4" s="28">
        <v>72</v>
      </c>
      <c r="BL4" s="28">
        <v>73</v>
      </c>
      <c r="BM4" s="28">
        <v>75</v>
      </c>
      <c r="BN4" s="28">
        <v>76</v>
      </c>
      <c r="BO4" s="28">
        <v>77</v>
      </c>
      <c r="BP4" s="28">
        <v>78</v>
      </c>
      <c r="BQ4" s="28">
        <v>80</v>
      </c>
      <c r="BR4" s="28">
        <v>82</v>
      </c>
      <c r="BS4" s="28">
        <v>83</v>
      </c>
      <c r="BT4" s="28">
        <v>84</v>
      </c>
      <c r="BU4" s="28">
        <v>85</v>
      </c>
      <c r="BV4" s="28">
        <v>87</v>
      </c>
      <c r="BW4" s="28">
        <v>88</v>
      </c>
      <c r="BX4" s="28">
        <v>89</v>
      </c>
      <c r="BY4" s="28">
        <v>91</v>
      </c>
      <c r="BZ4" s="28">
        <v>92</v>
      </c>
      <c r="CA4" s="28">
        <v>93</v>
      </c>
      <c r="CB4" s="28">
        <v>94</v>
      </c>
      <c r="CC4" s="28">
        <v>95</v>
      </c>
      <c r="CD4" s="28">
        <v>97</v>
      </c>
      <c r="CE4" s="28">
        <v>98</v>
      </c>
      <c r="CF4" s="28">
        <v>99</v>
      </c>
      <c r="CG4" s="28">
        <v>100</v>
      </c>
      <c r="CH4" s="28">
        <v>38</v>
      </c>
    </row>
    <row r="5" spans="2:86" ht="17.25" customHeight="1">
      <c r="B5" s="11"/>
      <c r="D5" s="29" t="s">
        <v>1279</v>
      </c>
      <c r="E5" s="29" t="s">
        <v>1280</v>
      </c>
      <c r="F5" s="29" t="s">
        <v>1281</v>
      </c>
      <c r="G5" s="29" t="s">
        <v>1282</v>
      </c>
      <c r="H5" s="29" t="s">
        <v>1283</v>
      </c>
      <c r="I5" s="29" t="s">
        <v>1284</v>
      </c>
      <c r="J5" s="29" t="s">
        <v>1285</v>
      </c>
      <c r="K5" s="29" t="s">
        <v>1286</v>
      </c>
      <c r="L5" s="29" t="s">
        <v>1287</v>
      </c>
      <c r="M5" s="29" t="s">
        <v>1288</v>
      </c>
      <c r="N5" s="29" t="s">
        <v>1289</v>
      </c>
      <c r="O5" s="29" t="s">
        <v>1290</v>
      </c>
      <c r="P5" s="29" t="s">
        <v>1291</v>
      </c>
      <c r="Q5" s="29" t="s">
        <v>1292</v>
      </c>
      <c r="R5" s="29" t="s">
        <v>1293</v>
      </c>
      <c r="S5" s="29" t="s">
        <v>1294</v>
      </c>
      <c r="T5" s="29" t="s">
        <v>1295</v>
      </c>
      <c r="U5" s="29" t="s">
        <v>1296</v>
      </c>
      <c r="V5" s="29" t="s">
        <v>1297</v>
      </c>
      <c r="W5" s="29" t="s">
        <v>1298</v>
      </c>
      <c r="X5" s="29" t="s">
        <v>1299</v>
      </c>
      <c r="Y5" s="29" t="s">
        <v>1300</v>
      </c>
      <c r="Z5" s="29" t="s">
        <v>1301</v>
      </c>
      <c r="AA5" s="29" t="s">
        <v>1302</v>
      </c>
      <c r="AB5" s="29" t="s">
        <v>1303</v>
      </c>
      <c r="AC5" s="29" t="s">
        <v>1304</v>
      </c>
      <c r="AD5" s="29" t="s">
        <v>1305</v>
      </c>
      <c r="AE5" s="29" t="s">
        <v>1306</v>
      </c>
      <c r="AF5" s="29" t="s">
        <v>1307</v>
      </c>
      <c r="AG5" s="29" t="s">
        <v>1308</v>
      </c>
      <c r="AH5" s="29" t="s">
        <v>1309</v>
      </c>
      <c r="AI5" s="29" t="s">
        <v>1310</v>
      </c>
      <c r="AJ5" s="29" t="s">
        <v>1311</v>
      </c>
      <c r="AK5" s="29" t="s">
        <v>1313</v>
      </c>
      <c r="AL5" s="30" t="s">
        <v>1314</v>
      </c>
      <c r="AM5" s="29" t="s">
        <v>1315</v>
      </c>
      <c r="AN5" s="29" t="s">
        <v>1316</v>
      </c>
      <c r="AO5" s="29" t="s">
        <v>1317</v>
      </c>
      <c r="AP5" s="29" t="s">
        <v>1318</v>
      </c>
      <c r="AQ5" s="29" t="s">
        <v>1319</v>
      </c>
      <c r="AR5" s="29" t="s">
        <v>1320</v>
      </c>
      <c r="AS5" s="29" t="s">
        <v>1321</v>
      </c>
      <c r="AT5" s="29" t="s">
        <v>1322</v>
      </c>
      <c r="AU5" s="29" t="s">
        <v>1323</v>
      </c>
      <c r="AV5" s="29" t="s">
        <v>1324</v>
      </c>
      <c r="AW5" s="29" t="s">
        <v>1325</v>
      </c>
      <c r="AX5" s="30" t="s">
        <v>1326</v>
      </c>
      <c r="AY5" s="29" t="s">
        <v>1327</v>
      </c>
      <c r="AZ5" s="29" t="s">
        <v>1328</v>
      </c>
      <c r="BA5" s="29" t="s">
        <v>1329</v>
      </c>
      <c r="BB5" s="29" t="s">
        <v>1330</v>
      </c>
      <c r="BC5" s="29" t="s">
        <v>1331</v>
      </c>
      <c r="BD5" s="29" t="s">
        <v>1332</v>
      </c>
      <c r="BE5" s="30" t="s">
        <v>1333</v>
      </c>
      <c r="BF5" s="29" t="s">
        <v>1334</v>
      </c>
      <c r="BG5" s="29" t="s">
        <v>1335</v>
      </c>
      <c r="BH5" s="29" t="s">
        <v>1336</v>
      </c>
      <c r="BI5" s="29" t="s">
        <v>1337</v>
      </c>
      <c r="BJ5" s="29" t="s">
        <v>1338</v>
      </c>
      <c r="BK5" s="29" t="s">
        <v>1339</v>
      </c>
      <c r="BL5" s="29" t="s">
        <v>1340</v>
      </c>
      <c r="BM5" s="29" t="s">
        <v>1341</v>
      </c>
      <c r="BN5" s="29" t="s">
        <v>1342</v>
      </c>
      <c r="BO5" s="29" t="s">
        <v>1343</v>
      </c>
      <c r="BP5" s="29" t="s">
        <v>1344</v>
      </c>
      <c r="BQ5" s="29" t="s">
        <v>1345</v>
      </c>
      <c r="BR5" s="29" t="s">
        <v>1346</v>
      </c>
      <c r="BS5" s="29" t="s">
        <v>1347</v>
      </c>
      <c r="BT5" s="29" t="s">
        <v>1348</v>
      </c>
      <c r="BU5" s="29" t="s">
        <v>1349</v>
      </c>
      <c r="BV5" s="29" t="s">
        <v>1350</v>
      </c>
      <c r="BW5" s="29" t="s">
        <v>1351</v>
      </c>
      <c r="BX5" s="29" t="s">
        <v>1352</v>
      </c>
      <c r="BY5" s="29" t="s">
        <v>1353</v>
      </c>
      <c r="BZ5" s="29" t="s">
        <v>1354</v>
      </c>
      <c r="CA5" s="29" t="s">
        <v>1355</v>
      </c>
      <c r="CB5" s="29" t="s">
        <v>1356</v>
      </c>
      <c r="CC5" s="29" t="s">
        <v>1357</v>
      </c>
      <c r="CD5" s="29" t="s">
        <v>1358</v>
      </c>
      <c r="CE5" s="29" t="s">
        <v>1359</v>
      </c>
      <c r="CF5" s="29" t="s">
        <v>1360</v>
      </c>
      <c r="CG5" s="29" t="s">
        <v>1361</v>
      </c>
      <c r="CH5" s="29" t="s">
        <v>1312</v>
      </c>
    </row>
    <row r="6" spans="2:87" ht="15" customHeight="1">
      <c r="B6" s="37" t="s">
        <v>2412</v>
      </c>
      <c r="C6" s="2" t="s">
        <v>2140</v>
      </c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18</v>
      </c>
      <c r="S6" s="6">
        <v>20</v>
      </c>
      <c r="T6" s="6">
        <v>21</v>
      </c>
      <c r="U6" s="6">
        <v>22</v>
      </c>
      <c r="V6" s="6">
        <v>23</v>
      </c>
      <c r="W6" s="6">
        <v>24</v>
      </c>
      <c r="X6" s="6">
        <v>25</v>
      </c>
      <c r="Y6" s="6">
        <v>26</v>
      </c>
      <c r="Z6" s="6">
        <v>27</v>
      </c>
      <c r="AA6" s="6">
        <v>28</v>
      </c>
      <c r="AB6" s="6">
        <v>29</v>
      </c>
      <c r="AC6" s="6">
        <v>30</v>
      </c>
      <c r="AD6" s="6">
        <v>31</v>
      </c>
      <c r="AE6" s="6">
        <v>32</v>
      </c>
      <c r="AF6" s="6">
        <v>33</v>
      </c>
      <c r="AG6" s="6">
        <v>34</v>
      </c>
      <c r="AH6" s="6">
        <v>35</v>
      </c>
      <c r="AI6" s="6">
        <v>36</v>
      </c>
      <c r="AJ6" s="6">
        <v>37</v>
      </c>
      <c r="AK6" s="6">
        <v>40</v>
      </c>
      <c r="AL6" s="6">
        <v>41</v>
      </c>
      <c r="AM6" s="6">
        <v>42</v>
      </c>
      <c r="AN6" s="6">
        <v>43</v>
      </c>
      <c r="AO6" s="6">
        <v>44</v>
      </c>
      <c r="AP6" s="6">
        <v>45</v>
      </c>
      <c r="AQ6" s="6">
        <v>46</v>
      </c>
      <c r="AR6" s="6">
        <v>48</v>
      </c>
      <c r="AS6" s="6">
        <v>49</v>
      </c>
      <c r="AT6" s="6">
        <v>50</v>
      </c>
      <c r="AU6" s="6">
        <v>51</v>
      </c>
      <c r="AV6" s="6">
        <v>53</v>
      </c>
      <c r="AW6" s="6">
        <v>54</v>
      </c>
      <c r="AX6" s="6">
        <v>55</v>
      </c>
      <c r="AY6" s="6">
        <v>56</v>
      </c>
      <c r="AZ6" s="6">
        <v>58</v>
      </c>
      <c r="BA6" s="6">
        <v>59</v>
      </c>
      <c r="BB6" s="6">
        <v>60</v>
      </c>
      <c r="BC6" s="6">
        <v>63</v>
      </c>
      <c r="BD6" s="6">
        <v>64</v>
      </c>
      <c r="BE6" s="6">
        <v>65</v>
      </c>
      <c r="BF6" s="6">
        <v>66</v>
      </c>
      <c r="BG6" s="6">
        <v>67</v>
      </c>
      <c r="BH6" s="6">
        <v>68</v>
      </c>
      <c r="BI6" s="6">
        <v>69</v>
      </c>
      <c r="BJ6" s="6">
        <v>70</v>
      </c>
      <c r="BK6" s="6">
        <v>72</v>
      </c>
      <c r="BL6" s="6">
        <v>73</v>
      </c>
      <c r="BM6" s="6">
        <v>75</v>
      </c>
      <c r="BN6" s="6">
        <v>76</v>
      </c>
      <c r="BO6" s="6">
        <v>77</v>
      </c>
      <c r="BP6" s="6">
        <v>78</v>
      </c>
      <c r="BQ6" s="6">
        <v>80</v>
      </c>
      <c r="BR6" s="6">
        <v>82</v>
      </c>
      <c r="BS6" s="6">
        <v>83</v>
      </c>
      <c r="BT6" s="6">
        <v>84</v>
      </c>
      <c r="BU6" s="6">
        <v>85</v>
      </c>
      <c r="BV6" s="6">
        <v>87</v>
      </c>
      <c r="BW6" s="6">
        <v>88</v>
      </c>
      <c r="BX6" s="6">
        <v>89</v>
      </c>
      <c r="BY6" s="6">
        <v>91</v>
      </c>
      <c r="BZ6" s="6">
        <v>92</v>
      </c>
      <c r="CA6" s="6">
        <v>93</v>
      </c>
      <c r="CB6" s="6">
        <v>94</v>
      </c>
      <c r="CC6" s="6">
        <v>95</v>
      </c>
      <c r="CD6" s="6">
        <v>97</v>
      </c>
      <c r="CE6" s="6">
        <v>98</v>
      </c>
      <c r="CF6" s="6">
        <v>99</v>
      </c>
      <c r="CG6" s="6">
        <v>100</v>
      </c>
      <c r="CH6" s="6" t="s">
        <v>2414</v>
      </c>
      <c r="CI6" s="10" t="s">
        <v>2413</v>
      </c>
    </row>
    <row r="7" spans="2:87" ht="15.75" customHeight="1">
      <c r="B7" s="35"/>
      <c r="C7" s="2" t="s">
        <v>2415</v>
      </c>
      <c r="D7" s="6" t="s">
        <v>2868</v>
      </c>
      <c r="E7" s="6" t="s">
        <v>2869</v>
      </c>
      <c r="F7" s="6" t="s">
        <v>2870</v>
      </c>
      <c r="G7" s="6" t="s">
        <v>2871</v>
      </c>
      <c r="H7" s="6" t="s">
        <v>2872</v>
      </c>
      <c r="I7" s="6" t="s">
        <v>2873</v>
      </c>
      <c r="J7" s="6" t="s">
        <v>2874</v>
      </c>
      <c r="K7" s="6" t="s">
        <v>2875</v>
      </c>
      <c r="L7" s="6" t="s">
        <v>2876</v>
      </c>
      <c r="M7" s="6" t="s">
        <v>2877</v>
      </c>
      <c r="N7" s="6" t="s">
        <v>2878</v>
      </c>
      <c r="O7" s="6" t="s">
        <v>2879</v>
      </c>
      <c r="P7" s="6" t="s">
        <v>2880</v>
      </c>
      <c r="Q7" s="6" t="s">
        <v>2881</v>
      </c>
      <c r="R7" s="6" t="s">
        <v>2882</v>
      </c>
      <c r="S7" s="6" t="s">
        <v>2883</v>
      </c>
      <c r="T7" s="6" t="s">
        <v>2884</v>
      </c>
      <c r="U7" s="6" t="s">
        <v>2885</v>
      </c>
      <c r="V7" s="6" t="s">
        <v>2886</v>
      </c>
      <c r="W7" s="6" t="s">
        <v>2887</v>
      </c>
      <c r="X7" s="6" t="s">
        <v>2888</v>
      </c>
      <c r="Y7" s="6" t="s">
        <v>2889</v>
      </c>
      <c r="Z7" s="6" t="s">
        <v>2890</v>
      </c>
      <c r="AA7" s="6" t="s">
        <v>2891</v>
      </c>
      <c r="AB7" s="6" t="s">
        <v>2892</v>
      </c>
      <c r="AC7" s="6" t="s">
        <v>2893</v>
      </c>
      <c r="AD7" s="6" t="s">
        <v>2894</v>
      </c>
      <c r="AE7" s="6" t="s">
        <v>2895</v>
      </c>
      <c r="AF7" s="6" t="s">
        <v>2896</v>
      </c>
      <c r="AG7" s="6" t="s">
        <v>2897</v>
      </c>
      <c r="AH7" s="6" t="s">
        <v>2898</v>
      </c>
      <c r="AI7" s="6" t="s">
        <v>2899</v>
      </c>
      <c r="AJ7" s="6" t="s">
        <v>2900</v>
      </c>
      <c r="AK7" s="6" t="s">
        <v>2902</v>
      </c>
      <c r="AL7" s="6" t="s">
        <v>2903</v>
      </c>
      <c r="AM7" s="6" t="s">
        <v>2904</v>
      </c>
      <c r="AN7" s="6" t="s">
        <v>2905</v>
      </c>
      <c r="AO7" s="6" t="s">
        <v>2906</v>
      </c>
      <c r="AP7" s="6" t="s">
        <v>2907</v>
      </c>
      <c r="AQ7" s="6" t="s">
        <v>2908</v>
      </c>
      <c r="AR7" s="6" t="s">
        <v>2909</v>
      </c>
      <c r="AS7" s="6" t="s">
        <v>2910</v>
      </c>
      <c r="AT7" s="6" t="s">
        <v>2911</v>
      </c>
      <c r="AU7" s="6" t="s">
        <v>2912</v>
      </c>
      <c r="AV7" s="6" t="s">
        <v>2913</v>
      </c>
      <c r="AW7" s="6" t="s">
        <v>2914</v>
      </c>
      <c r="AX7" s="6" t="s">
        <v>2915</v>
      </c>
      <c r="AY7" s="6" t="s">
        <v>2916</v>
      </c>
      <c r="AZ7" s="6" t="s">
        <v>2917</v>
      </c>
      <c r="BA7" s="6" t="s">
        <v>2918</v>
      </c>
      <c r="BB7" s="6" t="s">
        <v>2919</v>
      </c>
      <c r="BC7" s="6" t="s">
        <v>2920</v>
      </c>
      <c r="BD7" s="6" t="s">
        <v>2921</v>
      </c>
      <c r="BE7" s="6" t="s">
        <v>2922</v>
      </c>
      <c r="BF7" s="6" t="s">
        <v>2923</v>
      </c>
      <c r="BG7" s="6" t="s">
        <v>2924</v>
      </c>
      <c r="BH7" s="6" t="s">
        <v>2925</v>
      </c>
      <c r="BI7" s="6" t="s">
        <v>2926</v>
      </c>
      <c r="BJ7" s="6" t="s">
        <v>2927</v>
      </c>
      <c r="BK7" s="6" t="s">
        <v>2928</v>
      </c>
      <c r="BL7" s="6" t="s">
        <v>2929</v>
      </c>
      <c r="BM7" s="6" t="s">
        <v>2930</v>
      </c>
      <c r="BN7" s="6" t="s">
        <v>2931</v>
      </c>
      <c r="BO7" s="6" t="s">
        <v>2932</v>
      </c>
      <c r="BP7" s="6" t="s">
        <v>2933</v>
      </c>
      <c r="BQ7" s="6" t="s">
        <v>2934</v>
      </c>
      <c r="BR7" s="6" t="s">
        <v>2935</v>
      </c>
      <c r="BS7" s="6" t="s">
        <v>2936</v>
      </c>
      <c r="BT7" s="6" t="s">
        <v>2937</v>
      </c>
      <c r="BU7" s="6" t="s">
        <v>2938</v>
      </c>
      <c r="BV7" s="6" t="s">
        <v>2939</v>
      </c>
      <c r="BW7" s="6" t="s">
        <v>2940</v>
      </c>
      <c r="BX7" s="6" t="s">
        <v>2941</v>
      </c>
      <c r="BY7" s="6" t="s">
        <v>2942</v>
      </c>
      <c r="BZ7" s="6" t="s">
        <v>2943</v>
      </c>
      <c r="CA7" s="6" t="s">
        <v>2944</v>
      </c>
      <c r="CB7" s="6" t="s">
        <v>2945</v>
      </c>
      <c r="CC7" s="6" t="s">
        <v>2946</v>
      </c>
      <c r="CD7" s="6" t="s">
        <v>2947</v>
      </c>
      <c r="CE7" s="6" t="s">
        <v>2948</v>
      </c>
      <c r="CF7" s="6" t="s">
        <v>2949</v>
      </c>
      <c r="CG7" s="6" t="s">
        <v>2950</v>
      </c>
      <c r="CH7" s="6" t="s">
        <v>2901</v>
      </c>
      <c r="CI7" s="2"/>
    </row>
    <row r="8" spans="2:86" ht="15.75" customHeight="1">
      <c r="B8" s="35"/>
      <c r="C8" s="1" t="s">
        <v>2416</v>
      </c>
      <c r="D8" s="4" t="s">
        <v>2951</v>
      </c>
      <c r="E8" s="4" t="s">
        <v>2952</v>
      </c>
      <c r="F8" s="4" t="s">
        <v>2953</v>
      </c>
      <c r="G8" s="4" t="s">
        <v>2954</v>
      </c>
      <c r="H8" s="4" t="s">
        <v>2955</v>
      </c>
      <c r="I8" s="4" t="s">
        <v>2956</v>
      </c>
      <c r="J8" s="4" t="s">
        <v>2957</v>
      </c>
      <c r="K8" s="4" t="s">
        <v>2958</v>
      </c>
      <c r="L8" s="4" t="s">
        <v>2959</v>
      </c>
      <c r="M8" s="4" t="s">
        <v>2960</v>
      </c>
      <c r="N8" s="4" t="s">
        <v>2961</v>
      </c>
      <c r="O8" s="4" t="s">
        <v>2962</v>
      </c>
      <c r="P8" s="4" t="s">
        <v>2963</v>
      </c>
      <c r="Q8" s="4" t="s">
        <v>2964</v>
      </c>
      <c r="R8" s="4" t="s">
        <v>2965</v>
      </c>
      <c r="S8" s="4" t="s">
        <v>2966</v>
      </c>
      <c r="T8" s="4" t="s">
        <v>2967</v>
      </c>
      <c r="U8" s="4" t="s">
        <v>2968</v>
      </c>
      <c r="V8" s="4" t="s">
        <v>2969</v>
      </c>
      <c r="W8" s="4" t="s">
        <v>2970</v>
      </c>
      <c r="X8" s="4" t="s">
        <v>2971</v>
      </c>
      <c r="Y8" s="4" t="s">
        <v>2972</v>
      </c>
      <c r="Z8" s="4" t="s">
        <v>2973</v>
      </c>
      <c r="AA8" s="4" t="s">
        <v>2974</v>
      </c>
      <c r="AB8" s="4" t="s">
        <v>2975</v>
      </c>
      <c r="AC8" s="4" t="s">
        <v>2976</v>
      </c>
      <c r="AD8" s="4" t="s">
        <v>2977</v>
      </c>
      <c r="AE8" s="4" t="s">
        <v>2978</v>
      </c>
      <c r="AF8" s="4" t="s">
        <v>2979</v>
      </c>
      <c r="AG8" s="4" t="s">
        <v>2980</v>
      </c>
      <c r="AH8" s="4" t="s">
        <v>2981</v>
      </c>
      <c r="AI8" s="4" t="s">
        <v>2982</v>
      </c>
      <c r="AJ8" s="4" t="s">
        <v>2983</v>
      </c>
      <c r="AK8" s="4" t="s">
        <v>2985</v>
      </c>
      <c r="AL8" s="4" t="s">
        <v>2986</v>
      </c>
      <c r="AM8" s="4" t="s">
        <v>2987</v>
      </c>
      <c r="AN8" s="4" t="s">
        <v>2988</v>
      </c>
      <c r="AO8" s="4" t="s">
        <v>2989</v>
      </c>
      <c r="AP8" s="4" t="s">
        <v>2990</v>
      </c>
      <c r="AQ8" s="4" t="s">
        <v>2991</v>
      </c>
      <c r="AR8" s="4" t="s">
        <v>2992</v>
      </c>
      <c r="AS8" s="4" t="s">
        <v>2993</v>
      </c>
      <c r="AT8" s="4" t="s">
        <v>2994</v>
      </c>
      <c r="AU8" s="4" t="s">
        <v>2995</v>
      </c>
      <c r="AV8" s="4" t="s">
        <v>2996</v>
      </c>
      <c r="AW8" s="4" t="s">
        <v>2997</v>
      </c>
      <c r="AX8" s="4" t="s">
        <v>2998</v>
      </c>
      <c r="AY8" s="4" t="s">
        <v>2999</v>
      </c>
      <c r="AZ8" s="4" t="s">
        <v>3000</v>
      </c>
      <c r="BA8" s="4" t="s">
        <v>3001</v>
      </c>
      <c r="BB8" s="4" t="s">
        <v>3002</v>
      </c>
      <c r="BC8" s="4" t="s">
        <v>3003</v>
      </c>
      <c r="BD8" s="4" t="s">
        <v>3004</v>
      </c>
      <c r="BE8" s="4" t="s">
        <v>3005</v>
      </c>
      <c r="BF8" s="4" t="s">
        <v>3006</v>
      </c>
      <c r="BG8" s="4" t="s">
        <v>3007</v>
      </c>
      <c r="BH8" s="4" t="s">
        <v>3008</v>
      </c>
      <c r="BI8" s="4" t="s">
        <v>3009</v>
      </c>
      <c r="BJ8" s="4" t="s">
        <v>3010</v>
      </c>
      <c r="BK8" s="4" t="s">
        <v>3011</v>
      </c>
      <c r="BL8" s="4" t="s">
        <v>3012</v>
      </c>
      <c r="BM8" s="4" t="s">
        <v>3013</v>
      </c>
      <c r="BN8" s="4" t="s">
        <v>3014</v>
      </c>
      <c r="BO8" s="4" t="s">
        <v>3015</v>
      </c>
      <c r="BP8" s="4" t="s">
        <v>3016</v>
      </c>
      <c r="BQ8" s="4" t="s">
        <v>3017</v>
      </c>
      <c r="BR8" s="4" t="s">
        <v>3018</v>
      </c>
      <c r="BS8" s="4" t="s">
        <v>3019</v>
      </c>
      <c r="BT8" s="4" t="s">
        <v>3020</v>
      </c>
      <c r="BU8" s="4" t="s">
        <v>3021</v>
      </c>
      <c r="BV8" s="4" t="s">
        <v>3022</v>
      </c>
      <c r="BW8" s="4" t="s">
        <v>3023</v>
      </c>
      <c r="BX8" s="4" t="s">
        <v>3024</v>
      </c>
      <c r="BY8" s="4" t="s">
        <v>3025</v>
      </c>
      <c r="BZ8" s="4" t="s">
        <v>3026</v>
      </c>
      <c r="CA8" s="4" t="s">
        <v>3027</v>
      </c>
      <c r="CB8" s="4" t="s">
        <v>3028</v>
      </c>
      <c r="CC8" s="4" t="s">
        <v>3029</v>
      </c>
      <c r="CD8" s="4" t="s">
        <v>3030</v>
      </c>
      <c r="CE8" s="4" t="s">
        <v>3031</v>
      </c>
      <c r="CF8" s="4" t="s">
        <v>3032</v>
      </c>
      <c r="CG8" s="4" t="s">
        <v>3033</v>
      </c>
      <c r="CH8" s="4" t="s">
        <v>2984</v>
      </c>
    </row>
    <row r="9" spans="2:86" ht="15.75" customHeight="1">
      <c r="B9" s="35"/>
      <c r="C9" s="1" t="s">
        <v>2417</v>
      </c>
      <c r="D9" s="4" t="s">
        <v>3034</v>
      </c>
      <c r="E9" s="4" t="s">
        <v>3035</v>
      </c>
      <c r="F9" s="4" t="s">
        <v>3036</v>
      </c>
      <c r="G9" s="4" t="s">
        <v>3037</v>
      </c>
      <c r="H9" s="4" t="s">
        <v>3038</v>
      </c>
      <c r="I9" s="4" t="s">
        <v>3039</v>
      </c>
      <c r="J9" s="4" t="s">
        <v>3040</v>
      </c>
      <c r="K9" s="4" t="s">
        <v>3041</v>
      </c>
      <c r="L9" s="4" t="s">
        <v>3042</v>
      </c>
      <c r="M9" s="4" t="s">
        <v>3043</v>
      </c>
      <c r="N9" s="4" t="s">
        <v>3044</v>
      </c>
      <c r="O9" s="4" t="s">
        <v>3045</v>
      </c>
      <c r="P9" s="4" t="s">
        <v>3046</v>
      </c>
      <c r="Q9" s="4" t="s">
        <v>3047</v>
      </c>
      <c r="R9" s="4" t="s">
        <v>3048</v>
      </c>
      <c r="S9" s="4" t="s">
        <v>3049</v>
      </c>
      <c r="T9" s="4" t="s">
        <v>3050</v>
      </c>
      <c r="U9" s="4" t="s">
        <v>3051</v>
      </c>
      <c r="V9" s="4" t="s">
        <v>3052</v>
      </c>
      <c r="W9" s="4" t="s">
        <v>3053</v>
      </c>
      <c r="X9" s="4" t="s">
        <v>3054</v>
      </c>
      <c r="Y9" s="4" t="s">
        <v>3055</v>
      </c>
      <c r="Z9" s="4" t="s">
        <v>3056</v>
      </c>
      <c r="AA9" s="4" t="s">
        <v>3057</v>
      </c>
      <c r="AB9" s="4" t="s">
        <v>3058</v>
      </c>
      <c r="AC9" s="4" t="s">
        <v>3059</v>
      </c>
      <c r="AD9" s="4" t="s">
        <v>3060</v>
      </c>
      <c r="AE9" s="4" t="s">
        <v>3061</v>
      </c>
      <c r="AF9" s="4" t="s">
        <v>3062</v>
      </c>
      <c r="AG9" s="4" t="s">
        <v>3063</v>
      </c>
      <c r="AH9" s="4" t="s">
        <v>3064</v>
      </c>
      <c r="AI9" s="4" t="s">
        <v>3065</v>
      </c>
      <c r="AJ9" s="4" t="s">
        <v>3066</v>
      </c>
      <c r="AK9" s="4" t="s">
        <v>3068</v>
      </c>
      <c r="AL9" s="4" t="s">
        <v>3069</v>
      </c>
      <c r="AM9" s="4" t="s">
        <v>3070</v>
      </c>
      <c r="AN9" s="4" t="s">
        <v>3071</v>
      </c>
      <c r="AO9" s="4" t="s">
        <v>3072</v>
      </c>
      <c r="AP9" s="4" t="s">
        <v>3073</v>
      </c>
      <c r="AQ9" s="4" t="s">
        <v>3074</v>
      </c>
      <c r="AR9" s="4" t="s">
        <v>3075</v>
      </c>
      <c r="AS9" s="4" t="s">
        <v>3076</v>
      </c>
      <c r="AT9" s="4" t="s">
        <v>3077</v>
      </c>
      <c r="AU9" s="4" t="s">
        <v>3078</v>
      </c>
      <c r="AV9" s="4" t="s">
        <v>3079</v>
      </c>
      <c r="AW9" s="4" t="s">
        <v>3080</v>
      </c>
      <c r="AX9" s="4" t="s">
        <v>3081</v>
      </c>
      <c r="AY9" s="4" t="s">
        <v>3082</v>
      </c>
      <c r="AZ9" s="4" t="s">
        <v>3083</v>
      </c>
      <c r="BA9" s="4" t="s">
        <v>3084</v>
      </c>
      <c r="BB9" s="4" t="s">
        <v>3085</v>
      </c>
      <c r="BC9" s="4" t="s">
        <v>3086</v>
      </c>
      <c r="BD9" s="4" t="s">
        <v>3087</v>
      </c>
      <c r="BE9" s="4" t="s">
        <v>3088</v>
      </c>
      <c r="BF9" s="4" t="s">
        <v>3089</v>
      </c>
      <c r="BG9" s="4" t="s">
        <v>3090</v>
      </c>
      <c r="BH9" s="4" t="s">
        <v>3091</v>
      </c>
      <c r="BI9" s="4" t="s">
        <v>3092</v>
      </c>
      <c r="BJ9" s="4" t="s">
        <v>3093</v>
      </c>
      <c r="BK9" s="4" t="s">
        <v>3094</v>
      </c>
      <c r="BL9" s="4" t="s">
        <v>3095</v>
      </c>
      <c r="BM9" s="4" t="s">
        <v>3096</v>
      </c>
      <c r="BN9" s="4" t="s">
        <v>3097</v>
      </c>
      <c r="BO9" s="4" t="s">
        <v>3098</v>
      </c>
      <c r="BP9" s="4" t="s">
        <v>3099</v>
      </c>
      <c r="BQ9" s="4" t="s">
        <v>3100</v>
      </c>
      <c r="BR9" s="4" t="s">
        <v>3101</v>
      </c>
      <c r="BS9" s="4" t="s">
        <v>3102</v>
      </c>
      <c r="BT9" s="4" t="s">
        <v>3103</v>
      </c>
      <c r="BU9" s="4" t="s">
        <v>3104</v>
      </c>
      <c r="BV9" s="4" t="s">
        <v>3105</v>
      </c>
      <c r="BW9" s="4" t="s">
        <v>3106</v>
      </c>
      <c r="BX9" s="4" t="s">
        <v>3107</v>
      </c>
      <c r="BY9" s="4" t="s">
        <v>3108</v>
      </c>
      <c r="BZ9" s="4" t="s">
        <v>3109</v>
      </c>
      <c r="CA9" s="4" t="s">
        <v>3110</v>
      </c>
      <c r="CB9" s="4" t="s">
        <v>3111</v>
      </c>
      <c r="CC9" s="4" t="s">
        <v>3112</v>
      </c>
      <c r="CD9" s="4" t="s">
        <v>3113</v>
      </c>
      <c r="CE9" s="4" t="s">
        <v>3114</v>
      </c>
      <c r="CF9" s="4" t="s">
        <v>3115</v>
      </c>
      <c r="CG9" s="4" t="s">
        <v>3116</v>
      </c>
      <c r="CH9" s="4" t="s">
        <v>3067</v>
      </c>
    </row>
    <row r="10" spans="2:86" ht="15.75" customHeight="1">
      <c r="B10" s="35"/>
      <c r="C10" s="1" t="s">
        <v>2418</v>
      </c>
      <c r="D10" s="4" t="s">
        <v>3117</v>
      </c>
      <c r="E10" s="4" t="s">
        <v>3118</v>
      </c>
      <c r="F10" s="4" t="s">
        <v>3119</v>
      </c>
      <c r="G10" s="4" t="s">
        <v>3120</v>
      </c>
      <c r="H10" s="4" t="s">
        <v>3121</v>
      </c>
      <c r="I10" s="4" t="s">
        <v>3122</v>
      </c>
      <c r="J10" s="4" t="s">
        <v>3123</v>
      </c>
      <c r="K10" s="4" t="s">
        <v>3124</v>
      </c>
      <c r="L10" s="4" t="s">
        <v>3125</v>
      </c>
      <c r="M10" s="4" t="s">
        <v>3126</v>
      </c>
      <c r="N10" s="4" t="s">
        <v>3127</v>
      </c>
      <c r="O10" s="4" t="s">
        <v>3128</v>
      </c>
      <c r="P10" s="4" t="s">
        <v>3129</v>
      </c>
      <c r="Q10" s="4" t="s">
        <v>3130</v>
      </c>
      <c r="R10" s="4" t="s">
        <v>3131</v>
      </c>
      <c r="S10" s="4" t="s">
        <v>3132</v>
      </c>
      <c r="T10" s="4" t="s">
        <v>3133</v>
      </c>
      <c r="U10" s="4" t="s">
        <v>3134</v>
      </c>
      <c r="V10" s="4" t="s">
        <v>3135</v>
      </c>
      <c r="W10" s="4" t="s">
        <v>3136</v>
      </c>
      <c r="X10" s="4" t="s">
        <v>3137</v>
      </c>
      <c r="Y10" s="4" t="s">
        <v>3138</v>
      </c>
      <c r="Z10" s="4" t="s">
        <v>3139</v>
      </c>
      <c r="AA10" s="4" t="s">
        <v>3140</v>
      </c>
      <c r="AB10" s="4" t="s">
        <v>3141</v>
      </c>
      <c r="AC10" s="4" t="s">
        <v>3142</v>
      </c>
      <c r="AD10" s="4" t="s">
        <v>3143</v>
      </c>
      <c r="AE10" s="4" t="s">
        <v>3144</v>
      </c>
      <c r="AF10" s="4" t="s">
        <v>3145</v>
      </c>
      <c r="AG10" s="4" t="s">
        <v>3146</v>
      </c>
      <c r="AH10" s="4" t="s">
        <v>3147</v>
      </c>
      <c r="AI10" s="4" t="s">
        <v>3148</v>
      </c>
      <c r="AJ10" s="4" t="s">
        <v>3149</v>
      </c>
      <c r="AK10" s="4" t="s">
        <v>3151</v>
      </c>
      <c r="AL10" s="4" t="s">
        <v>3152</v>
      </c>
      <c r="AM10" s="4" t="s">
        <v>3153</v>
      </c>
      <c r="AN10" s="4" t="s">
        <v>3154</v>
      </c>
      <c r="AO10" s="4" t="s">
        <v>3155</v>
      </c>
      <c r="AP10" s="4" t="s">
        <v>3156</v>
      </c>
      <c r="AQ10" s="4" t="s">
        <v>3157</v>
      </c>
      <c r="AR10" s="4" t="s">
        <v>3158</v>
      </c>
      <c r="AS10" s="4" t="s">
        <v>3159</v>
      </c>
      <c r="AT10" s="4" t="s">
        <v>3160</v>
      </c>
      <c r="AU10" s="4" t="s">
        <v>3161</v>
      </c>
      <c r="AV10" s="4" t="s">
        <v>3162</v>
      </c>
      <c r="AW10" s="4" t="s">
        <v>3163</v>
      </c>
      <c r="AX10" s="4" t="s">
        <v>3164</v>
      </c>
      <c r="AY10" s="4" t="s">
        <v>3165</v>
      </c>
      <c r="AZ10" s="4" t="s">
        <v>3166</v>
      </c>
      <c r="BA10" s="4" t="s">
        <v>3167</v>
      </c>
      <c r="BB10" s="4" t="s">
        <v>3168</v>
      </c>
      <c r="BC10" s="4" t="s">
        <v>3169</v>
      </c>
      <c r="BD10" s="4" t="s">
        <v>3170</v>
      </c>
      <c r="BE10" s="4" t="s">
        <v>3171</v>
      </c>
      <c r="BF10" s="4" t="s">
        <v>3172</v>
      </c>
      <c r="BG10" s="4" t="s">
        <v>3173</v>
      </c>
      <c r="BH10" s="4" t="s">
        <v>3174</v>
      </c>
      <c r="BI10" s="4" t="s">
        <v>3175</v>
      </c>
      <c r="BJ10" s="4" t="s">
        <v>3176</v>
      </c>
      <c r="BK10" s="4" t="s">
        <v>3177</v>
      </c>
      <c r="BL10" s="4" t="s">
        <v>3178</v>
      </c>
      <c r="BM10" s="4" t="s">
        <v>3179</v>
      </c>
      <c r="BN10" s="4" t="s">
        <v>3180</v>
      </c>
      <c r="BO10" s="4" t="s">
        <v>3181</v>
      </c>
      <c r="BP10" s="4" t="s">
        <v>3182</v>
      </c>
      <c r="BQ10" s="4" t="s">
        <v>3183</v>
      </c>
      <c r="BR10" s="4" t="s">
        <v>3184</v>
      </c>
      <c r="BS10" s="4" t="s">
        <v>3185</v>
      </c>
      <c r="BT10" s="4" t="s">
        <v>3186</v>
      </c>
      <c r="BU10" s="4" t="s">
        <v>3187</v>
      </c>
      <c r="BV10" s="4" t="s">
        <v>3188</v>
      </c>
      <c r="BW10" s="4" t="s">
        <v>3189</v>
      </c>
      <c r="BX10" s="4" t="s">
        <v>3190</v>
      </c>
      <c r="BY10" s="4" t="s">
        <v>3191</v>
      </c>
      <c r="BZ10" s="4" t="s">
        <v>3192</v>
      </c>
      <c r="CA10" s="4" t="s">
        <v>3193</v>
      </c>
      <c r="CB10" s="4" t="s">
        <v>3194</v>
      </c>
      <c r="CC10" s="4" t="s">
        <v>3195</v>
      </c>
      <c r="CD10" s="4" t="s">
        <v>3196</v>
      </c>
      <c r="CE10" s="4" t="s">
        <v>3197</v>
      </c>
      <c r="CF10" s="4" t="s">
        <v>3198</v>
      </c>
      <c r="CG10" s="4" t="s">
        <v>3199</v>
      </c>
      <c r="CH10" s="4" t="s">
        <v>3150</v>
      </c>
    </row>
    <row r="11" spans="2:86" ht="15.75" customHeight="1">
      <c r="B11" s="35"/>
      <c r="C11" s="1" t="s">
        <v>2419</v>
      </c>
      <c r="D11" s="4" t="s">
        <v>3200</v>
      </c>
      <c r="E11" s="4" t="s">
        <v>3201</v>
      </c>
      <c r="F11" s="4" t="s">
        <v>3202</v>
      </c>
      <c r="G11" s="4" t="s">
        <v>3203</v>
      </c>
      <c r="H11" s="4" t="s">
        <v>3204</v>
      </c>
      <c r="I11" s="4" t="s">
        <v>3205</v>
      </c>
      <c r="J11" s="4" t="s">
        <v>3206</v>
      </c>
      <c r="K11" s="4" t="s">
        <v>3207</v>
      </c>
      <c r="L11" s="4" t="s">
        <v>3208</v>
      </c>
      <c r="M11" s="4" t="s">
        <v>3209</v>
      </c>
      <c r="N11" s="4" t="s">
        <v>3210</v>
      </c>
      <c r="O11" s="4" t="s">
        <v>3211</v>
      </c>
      <c r="P11" s="4" t="s">
        <v>3212</v>
      </c>
      <c r="Q11" s="4" t="s">
        <v>3213</v>
      </c>
      <c r="R11" s="4" t="s">
        <v>3214</v>
      </c>
      <c r="S11" s="4" t="s">
        <v>3215</v>
      </c>
      <c r="T11" s="4" t="s">
        <v>3216</v>
      </c>
      <c r="U11" s="4" t="s">
        <v>3217</v>
      </c>
      <c r="V11" s="4" t="s">
        <v>3218</v>
      </c>
      <c r="W11" s="4" t="s">
        <v>3219</v>
      </c>
      <c r="X11" s="4" t="s">
        <v>3220</v>
      </c>
      <c r="Y11" s="4" t="s">
        <v>3221</v>
      </c>
      <c r="Z11" s="4" t="s">
        <v>3222</v>
      </c>
      <c r="AA11" s="4" t="s">
        <v>3223</v>
      </c>
      <c r="AB11" s="4" t="s">
        <v>3224</v>
      </c>
      <c r="AC11" s="4" t="s">
        <v>3225</v>
      </c>
      <c r="AD11" s="4" t="s">
        <v>3226</v>
      </c>
      <c r="AE11" s="4" t="s">
        <v>3227</v>
      </c>
      <c r="AF11" s="4" t="s">
        <v>3228</v>
      </c>
      <c r="AG11" s="4" t="s">
        <v>3229</v>
      </c>
      <c r="AH11" s="4" t="s">
        <v>3230</v>
      </c>
      <c r="AI11" s="4" t="s">
        <v>3231</v>
      </c>
      <c r="AJ11" s="4" t="s">
        <v>3232</v>
      </c>
      <c r="AK11" s="4" t="s">
        <v>3234</v>
      </c>
      <c r="AL11" s="4" t="s">
        <v>3235</v>
      </c>
      <c r="AM11" s="4" t="s">
        <v>3236</v>
      </c>
      <c r="AN11" s="4" t="s">
        <v>3237</v>
      </c>
      <c r="AO11" s="4" t="s">
        <v>3238</v>
      </c>
      <c r="AP11" s="4" t="s">
        <v>3239</v>
      </c>
      <c r="AQ11" s="4" t="s">
        <v>3240</v>
      </c>
      <c r="AR11" s="4" t="s">
        <v>3241</v>
      </c>
      <c r="AS11" s="4" t="s">
        <v>3242</v>
      </c>
      <c r="AT11" s="4" t="s">
        <v>3243</v>
      </c>
      <c r="AU11" s="4" t="s">
        <v>3244</v>
      </c>
      <c r="AV11" s="4" t="s">
        <v>3245</v>
      </c>
      <c r="AW11" s="4" t="s">
        <v>3246</v>
      </c>
      <c r="AX11" s="4" t="s">
        <v>3247</v>
      </c>
      <c r="AY11" s="4" t="s">
        <v>3248</v>
      </c>
      <c r="AZ11" s="4" t="s">
        <v>3249</v>
      </c>
      <c r="BA11" s="4" t="s">
        <v>3250</v>
      </c>
      <c r="BB11" s="4" t="s">
        <v>3251</v>
      </c>
      <c r="BC11" s="4" t="s">
        <v>3252</v>
      </c>
      <c r="BD11" s="4" t="s">
        <v>3253</v>
      </c>
      <c r="BE11" s="4" t="s">
        <v>3254</v>
      </c>
      <c r="BF11" s="4" t="s">
        <v>3255</v>
      </c>
      <c r="BG11" s="4" t="s">
        <v>3256</v>
      </c>
      <c r="BH11" s="4" t="s">
        <v>3257</v>
      </c>
      <c r="BI11" s="4" t="s">
        <v>3258</v>
      </c>
      <c r="BJ11" s="4" t="s">
        <v>3259</v>
      </c>
      <c r="BK11" s="4" t="s">
        <v>3260</v>
      </c>
      <c r="BL11" s="4" t="s">
        <v>3261</v>
      </c>
      <c r="BM11" s="4" t="s">
        <v>3262</v>
      </c>
      <c r="BN11" s="4" t="s">
        <v>3263</v>
      </c>
      <c r="BO11" s="4" t="s">
        <v>3264</v>
      </c>
      <c r="BP11" s="4" t="s">
        <v>3265</v>
      </c>
      <c r="BQ11" s="4" t="s">
        <v>3266</v>
      </c>
      <c r="BR11" s="4" t="s">
        <v>3267</v>
      </c>
      <c r="BS11" s="4" t="s">
        <v>3268</v>
      </c>
      <c r="BT11" s="4" t="s">
        <v>3269</v>
      </c>
      <c r="BU11" s="4" t="s">
        <v>3270</v>
      </c>
      <c r="BV11" s="4" t="s">
        <v>3271</v>
      </c>
      <c r="BW11" s="4" t="s">
        <v>3272</v>
      </c>
      <c r="BX11" s="4" t="s">
        <v>3273</v>
      </c>
      <c r="BY11" s="4" t="s">
        <v>3274</v>
      </c>
      <c r="BZ11" s="4" t="s">
        <v>3275</v>
      </c>
      <c r="CA11" s="4" t="s">
        <v>3276</v>
      </c>
      <c r="CB11" s="4" t="s">
        <v>3277</v>
      </c>
      <c r="CC11" s="4" t="s">
        <v>3278</v>
      </c>
      <c r="CD11" s="4" t="s">
        <v>3279</v>
      </c>
      <c r="CE11" s="4" t="s">
        <v>3280</v>
      </c>
      <c r="CF11" s="4" t="s">
        <v>3281</v>
      </c>
      <c r="CG11" s="4" t="s">
        <v>3282</v>
      </c>
      <c r="CH11" s="4" t="s">
        <v>3233</v>
      </c>
    </row>
    <row r="12" spans="2:87" ht="15.75" customHeight="1">
      <c r="B12" s="35"/>
      <c r="C12" s="3" t="s">
        <v>2420</v>
      </c>
      <c r="D12" s="7" t="s">
        <v>3283</v>
      </c>
      <c r="E12" s="7" t="s">
        <v>3284</v>
      </c>
      <c r="F12" s="7" t="s">
        <v>3285</v>
      </c>
      <c r="G12" s="7" t="s">
        <v>3286</v>
      </c>
      <c r="H12" s="7" t="s">
        <v>3287</v>
      </c>
      <c r="I12" s="7" t="s">
        <v>3288</v>
      </c>
      <c r="J12" s="7" t="s">
        <v>3289</v>
      </c>
      <c r="K12" s="7" t="s">
        <v>3290</v>
      </c>
      <c r="L12" s="7" t="s">
        <v>3291</v>
      </c>
      <c r="M12" s="7" t="s">
        <v>3292</v>
      </c>
      <c r="N12" s="7" t="s">
        <v>3293</v>
      </c>
      <c r="O12" s="7" t="s">
        <v>3294</v>
      </c>
      <c r="P12" s="7" t="s">
        <v>3295</v>
      </c>
      <c r="Q12" s="7" t="s">
        <v>3296</v>
      </c>
      <c r="R12" s="7" t="s">
        <v>3297</v>
      </c>
      <c r="S12" s="7" t="s">
        <v>3298</v>
      </c>
      <c r="T12" s="7" t="s">
        <v>3299</v>
      </c>
      <c r="U12" s="7" t="s">
        <v>3300</v>
      </c>
      <c r="V12" s="7" t="s">
        <v>3301</v>
      </c>
      <c r="W12" s="7" t="s">
        <v>3302</v>
      </c>
      <c r="X12" s="7" t="s">
        <v>3303</v>
      </c>
      <c r="Y12" s="7" t="s">
        <v>3304</v>
      </c>
      <c r="Z12" s="7" t="s">
        <v>3305</v>
      </c>
      <c r="AA12" s="7" t="s">
        <v>3306</v>
      </c>
      <c r="AB12" s="7" t="s">
        <v>3307</v>
      </c>
      <c r="AC12" s="7" t="s">
        <v>3308</v>
      </c>
      <c r="AD12" s="7" t="s">
        <v>3309</v>
      </c>
      <c r="AE12" s="7" t="s">
        <v>3310</v>
      </c>
      <c r="AF12" s="7" t="s">
        <v>3311</v>
      </c>
      <c r="AG12" s="7" t="s">
        <v>3312</v>
      </c>
      <c r="AH12" s="7" t="s">
        <v>3313</v>
      </c>
      <c r="AI12" s="7" t="s">
        <v>3314</v>
      </c>
      <c r="AJ12" s="7" t="s">
        <v>3315</v>
      </c>
      <c r="AK12" s="7" t="s">
        <v>3317</v>
      </c>
      <c r="AL12" s="7" t="s">
        <v>3318</v>
      </c>
      <c r="AM12" s="7" t="s">
        <v>3319</v>
      </c>
      <c r="AN12" s="7" t="s">
        <v>3320</v>
      </c>
      <c r="AO12" s="7" t="s">
        <v>3321</v>
      </c>
      <c r="AP12" s="7" t="s">
        <v>3322</v>
      </c>
      <c r="AQ12" s="7" t="s">
        <v>3323</v>
      </c>
      <c r="AR12" s="7" t="s">
        <v>3324</v>
      </c>
      <c r="AS12" s="7" t="s">
        <v>3325</v>
      </c>
      <c r="AT12" s="7" t="s">
        <v>3326</v>
      </c>
      <c r="AU12" s="7" t="s">
        <v>3327</v>
      </c>
      <c r="AV12" s="7" t="s">
        <v>3328</v>
      </c>
      <c r="AW12" s="7" t="s">
        <v>3329</v>
      </c>
      <c r="AX12" s="7" t="s">
        <v>3330</v>
      </c>
      <c r="AY12" s="7" t="s">
        <v>3331</v>
      </c>
      <c r="AZ12" s="7" t="s">
        <v>3332</v>
      </c>
      <c r="BA12" s="7" t="s">
        <v>3333</v>
      </c>
      <c r="BB12" s="7" t="s">
        <v>3334</v>
      </c>
      <c r="BC12" s="7" t="s">
        <v>3335</v>
      </c>
      <c r="BD12" s="7" t="s">
        <v>3336</v>
      </c>
      <c r="BE12" s="7" t="s">
        <v>3337</v>
      </c>
      <c r="BF12" s="7" t="s">
        <v>3338</v>
      </c>
      <c r="BG12" s="7" t="s">
        <v>3339</v>
      </c>
      <c r="BH12" s="7" t="s">
        <v>3340</v>
      </c>
      <c r="BI12" s="7" t="s">
        <v>3341</v>
      </c>
      <c r="BJ12" s="7" t="s">
        <v>3342</v>
      </c>
      <c r="BK12" s="7" t="s">
        <v>3343</v>
      </c>
      <c r="BL12" s="7" t="s">
        <v>3344</v>
      </c>
      <c r="BM12" s="7" t="s">
        <v>3345</v>
      </c>
      <c r="BN12" s="7" t="s">
        <v>3346</v>
      </c>
      <c r="BO12" s="7" t="s">
        <v>3347</v>
      </c>
      <c r="BP12" s="7" t="s">
        <v>3348</v>
      </c>
      <c r="BQ12" s="7" t="s">
        <v>3349</v>
      </c>
      <c r="BR12" s="7" t="s">
        <v>3350</v>
      </c>
      <c r="BS12" s="7" t="s">
        <v>3351</v>
      </c>
      <c r="BT12" s="7" t="s">
        <v>3352</v>
      </c>
      <c r="BU12" s="7" t="s">
        <v>3353</v>
      </c>
      <c r="BV12" s="7" t="s">
        <v>3354</v>
      </c>
      <c r="BW12" s="7" t="s">
        <v>3355</v>
      </c>
      <c r="BX12" s="7" t="s">
        <v>3356</v>
      </c>
      <c r="BY12" s="7" t="s">
        <v>3357</v>
      </c>
      <c r="BZ12" s="7" t="s">
        <v>3358</v>
      </c>
      <c r="CA12" s="7" t="s">
        <v>3359</v>
      </c>
      <c r="CB12" s="7" t="s">
        <v>3360</v>
      </c>
      <c r="CC12" s="7" t="s">
        <v>3361</v>
      </c>
      <c r="CD12" s="7" t="s">
        <v>3362</v>
      </c>
      <c r="CE12" s="7" t="s">
        <v>3363</v>
      </c>
      <c r="CF12" s="7" t="s">
        <v>3364</v>
      </c>
      <c r="CG12" s="7" t="s">
        <v>3365</v>
      </c>
      <c r="CH12" s="7" t="s">
        <v>3316</v>
      </c>
      <c r="CI12" s="3"/>
    </row>
    <row r="13" spans="2:87" ht="15.75" customHeight="1">
      <c r="B13" s="35"/>
      <c r="C13" s="1" t="s">
        <v>2421</v>
      </c>
      <c r="D13" s="5">
        <f aca="true" t="shared" si="0" ref="D13:AH13">(D17+D20+D23+D26+D29+D32)/6</f>
        <v>12832.216037532584</v>
      </c>
      <c r="E13" s="5">
        <f t="shared" si="0"/>
        <v>11323.487297744114</v>
      </c>
      <c r="F13" s="5">
        <f t="shared" si="0"/>
        <v>10027.527251644444</v>
      </c>
      <c r="G13" s="5">
        <f t="shared" si="0"/>
        <v>9516.013453093079</v>
      </c>
      <c r="H13" s="5">
        <f t="shared" si="0"/>
        <v>10154.99075370481</v>
      </c>
      <c r="I13" s="5">
        <f t="shared" si="0"/>
        <v>12514.908804524646</v>
      </c>
      <c r="J13" s="5">
        <f t="shared" si="0"/>
        <v>12137.68892480681</v>
      </c>
      <c r="K13" s="5">
        <f t="shared" si="0"/>
        <v>11860.3597297014</v>
      </c>
      <c r="L13" s="5">
        <f t="shared" si="0"/>
        <v>10316.737386917664</v>
      </c>
      <c r="M13" s="5">
        <f t="shared" si="0"/>
        <v>12221.832746486494</v>
      </c>
      <c r="N13" s="5">
        <f t="shared" si="0"/>
        <v>11213.17103992494</v>
      </c>
      <c r="O13" s="5">
        <f t="shared" si="0"/>
        <v>12246.2348109424</v>
      </c>
      <c r="P13" s="5">
        <f t="shared" si="0"/>
        <v>11518.068931817068</v>
      </c>
      <c r="Q13" s="5">
        <f t="shared" si="0"/>
        <v>11560.171274282528</v>
      </c>
      <c r="R13" s="5">
        <f t="shared" si="0"/>
        <v>11520.49092048737</v>
      </c>
      <c r="S13" s="5">
        <f t="shared" si="0"/>
        <v>11230.632596782109</v>
      </c>
      <c r="T13" s="5">
        <f t="shared" si="0"/>
        <v>10696.769152024293</v>
      </c>
      <c r="U13" s="5">
        <f t="shared" si="0"/>
        <v>12136.213483253305</v>
      </c>
      <c r="V13" s="5">
        <f t="shared" si="0"/>
        <v>12263.704034402246</v>
      </c>
      <c r="W13" s="5">
        <f t="shared" si="0"/>
        <v>11673.003311338123</v>
      </c>
      <c r="X13" s="5">
        <f t="shared" si="0"/>
        <v>11446.081078919358</v>
      </c>
      <c r="Y13" s="5">
        <f t="shared" si="0"/>
        <v>11787.118072330943</v>
      </c>
      <c r="Z13" s="5">
        <f t="shared" si="0"/>
        <v>12073.785107379268</v>
      </c>
      <c r="AA13" s="5">
        <f t="shared" si="0"/>
        <v>13195.29620298086</v>
      </c>
      <c r="AB13" s="5">
        <f t="shared" si="0"/>
        <v>13214.644908515991</v>
      </c>
      <c r="AC13" s="5">
        <f t="shared" si="0"/>
        <v>12552.210837283981</v>
      </c>
      <c r="AD13" s="5">
        <f t="shared" si="0"/>
        <v>11439.483712817337</v>
      </c>
      <c r="AE13" s="5">
        <f t="shared" si="0"/>
        <v>11309.493865689708</v>
      </c>
      <c r="AF13" s="5">
        <f t="shared" si="0"/>
        <v>12249.625707118912</v>
      </c>
      <c r="AG13" s="5">
        <f t="shared" si="0"/>
        <v>10962.457087654147</v>
      </c>
      <c r="AH13" s="5">
        <f t="shared" si="0"/>
        <v>12751.711662987314</v>
      </c>
      <c r="AI13" s="5">
        <f aca="true" t="shared" si="1" ref="AI13:BK13">(AI17+AI20+AI23+AI26+AI29+AI32)/6</f>
        <v>11893.813717853307</v>
      </c>
      <c r="AJ13" s="5">
        <f t="shared" si="1"/>
        <v>10407.92513665017</v>
      </c>
      <c r="AK13" s="5">
        <f t="shared" si="1"/>
        <v>12492.003327520231</v>
      </c>
      <c r="AL13" s="5">
        <f t="shared" si="1"/>
        <v>11040.144746721433</v>
      </c>
      <c r="AM13" s="5">
        <f t="shared" si="1"/>
        <v>10910.99952126101</v>
      </c>
      <c r="AN13" s="5">
        <f t="shared" si="1"/>
        <v>12379.975529443196</v>
      </c>
      <c r="AO13" s="5">
        <f t="shared" si="1"/>
        <v>11578.08085446184</v>
      </c>
      <c r="AP13" s="5">
        <f t="shared" si="1"/>
        <v>12587.667226999454</v>
      </c>
      <c r="AQ13" s="5">
        <f t="shared" si="1"/>
        <v>12234.974901164596</v>
      </c>
      <c r="AR13" s="5">
        <f t="shared" si="1"/>
        <v>11221.91179326027</v>
      </c>
      <c r="AS13" s="5">
        <f t="shared" si="1"/>
        <v>11517.028961021975</v>
      </c>
      <c r="AT13" s="5">
        <f t="shared" si="1"/>
        <v>12110.852415657951</v>
      </c>
      <c r="AU13" s="5">
        <f t="shared" si="1"/>
        <v>10763.473186160289</v>
      </c>
      <c r="AV13" s="5">
        <f t="shared" si="1"/>
        <v>12588.938357072626</v>
      </c>
      <c r="AW13" s="5">
        <f t="shared" si="1"/>
        <v>11777.751445230839</v>
      </c>
      <c r="AX13" s="5">
        <f t="shared" si="1"/>
        <v>12329.91633881657</v>
      </c>
      <c r="AY13" s="5">
        <f t="shared" si="1"/>
        <v>11847.152971902198</v>
      </c>
      <c r="AZ13" s="5">
        <f t="shared" si="1"/>
        <v>11439.10869323811</v>
      </c>
      <c r="BA13" s="5">
        <f t="shared" si="1"/>
        <v>12567.587462606278</v>
      </c>
      <c r="BB13" s="5">
        <f t="shared" si="1"/>
        <v>10637.213382917957</v>
      </c>
      <c r="BC13" s="5">
        <f t="shared" si="1"/>
        <v>11562.164867360689</v>
      </c>
      <c r="BD13" s="5">
        <f t="shared" si="1"/>
        <v>12442.962341282711</v>
      </c>
      <c r="BE13" s="5">
        <f t="shared" si="1"/>
        <v>10881.102715637559</v>
      </c>
      <c r="BF13" s="5">
        <f t="shared" si="1"/>
        <v>12487.847820680721</v>
      </c>
      <c r="BG13" s="5">
        <f t="shared" si="1"/>
        <v>11990.874139214699</v>
      </c>
      <c r="BH13" s="5">
        <f t="shared" si="1"/>
        <v>11050.94716966694</v>
      </c>
      <c r="BI13" s="5">
        <f t="shared" si="1"/>
        <v>11653.49352897598</v>
      </c>
      <c r="BJ13" s="5">
        <f t="shared" si="1"/>
        <v>12908.743823702034</v>
      </c>
      <c r="BK13" s="5">
        <f t="shared" si="1"/>
        <v>10827.781776991615</v>
      </c>
      <c r="BL13" s="5">
        <f aca="true" t="shared" si="2" ref="BL13:CG13">(BL17+BL20+BL23+BL26+BL29+BL32)/6</f>
        <v>11551.65595241001</v>
      </c>
      <c r="BM13" s="5">
        <f t="shared" si="2"/>
        <v>11753.853067150447</v>
      </c>
      <c r="BN13" s="5">
        <f t="shared" si="2"/>
        <v>11228.366111770525</v>
      </c>
      <c r="BO13" s="5">
        <f t="shared" si="2"/>
        <v>12311.155240723354</v>
      </c>
      <c r="BP13" s="5">
        <f t="shared" si="2"/>
        <v>12664.170038313858</v>
      </c>
      <c r="BQ13" s="5">
        <f t="shared" si="2"/>
        <v>12291.698469015128</v>
      </c>
      <c r="BR13" s="5">
        <f t="shared" si="2"/>
        <v>11832.049040565615</v>
      </c>
      <c r="BS13" s="5">
        <f t="shared" si="2"/>
        <v>11338.812920133743</v>
      </c>
      <c r="BT13" s="5">
        <f t="shared" si="2"/>
        <v>10809.04713095257</v>
      </c>
      <c r="BU13" s="5">
        <f t="shared" si="2"/>
        <v>10857.985454459931</v>
      </c>
      <c r="BV13" s="5">
        <f t="shared" si="2"/>
        <v>10728.55452194371</v>
      </c>
      <c r="BW13" s="5">
        <f t="shared" si="2"/>
        <v>11124.428054692804</v>
      </c>
      <c r="BX13" s="5">
        <f t="shared" si="2"/>
        <v>12052.787997811733</v>
      </c>
      <c r="BY13" s="5">
        <f t="shared" si="2"/>
        <v>10714.572430927883</v>
      </c>
      <c r="BZ13" s="5">
        <f t="shared" si="2"/>
        <v>8561.259879996453</v>
      </c>
      <c r="CA13" s="5">
        <f t="shared" si="2"/>
        <v>10457.506184577294</v>
      </c>
      <c r="CB13" s="5">
        <f t="shared" si="2"/>
        <v>12219.302139738129</v>
      </c>
      <c r="CC13" s="5">
        <f t="shared" si="2"/>
        <v>11350.107733298939</v>
      </c>
      <c r="CD13" s="5">
        <f t="shared" si="2"/>
        <v>11697.964621907262</v>
      </c>
      <c r="CE13" s="5">
        <f t="shared" si="2"/>
        <v>12080.53823098012</v>
      </c>
      <c r="CF13" s="5">
        <f t="shared" si="2"/>
        <v>12347.354235189108</v>
      </c>
      <c r="CG13" s="5">
        <f t="shared" si="2"/>
        <v>11391.759687929456</v>
      </c>
      <c r="CH13" s="5">
        <f>(CH17+CH20+CH23+CH26+CH29+CH32)/5</f>
        <v>10764.217718569802</v>
      </c>
      <c r="CI13" s="5">
        <f>(CI17+CI20+CI23+CI26+CI29+CI32)/6</f>
        <v>12524.016666666668</v>
      </c>
    </row>
    <row r="14" spans="2:87" ht="15.75" customHeight="1">
      <c r="B14" s="35"/>
      <c r="C14" s="1" t="s">
        <v>2422</v>
      </c>
      <c r="D14" s="5">
        <f aca="true" t="shared" si="3" ref="D14:AH14">(D13/12524-1)*100</f>
        <v>2.4610031741662652</v>
      </c>
      <c r="E14" s="5">
        <f t="shared" si="3"/>
        <v>-9.585697079654153</v>
      </c>
      <c r="F14" s="5">
        <f t="shared" si="3"/>
        <v>-19.93350964831968</v>
      </c>
      <c r="G14" s="5">
        <f t="shared" si="3"/>
        <v>-24.017778241032584</v>
      </c>
      <c r="H14" s="5">
        <f t="shared" si="3"/>
        <v>-18.91575571938031</v>
      </c>
      <c r="I14" s="5">
        <f t="shared" si="3"/>
        <v>-0.07259019063681205</v>
      </c>
      <c r="J14" s="5">
        <f t="shared" si="3"/>
        <v>-3.08456623437553</v>
      </c>
      <c r="K14" s="5">
        <f t="shared" si="3"/>
        <v>-5.2989481818795925</v>
      </c>
      <c r="L14" s="5">
        <f t="shared" si="3"/>
        <v>-17.62426232100236</v>
      </c>
      <c r="M14" s="5">
        <f t="shared" si="3"/>
        <v>-2.4127056332921226</v>
      </c>
      <c r="N14" s="5">
        <f t="shared" si="3"/>
        <v>-10.466535931611787</v>
      </c>
      <c r="O14" s="5">
        <f t="shared" si="3"/>
        <v>-2.217863215087834</v>
      </c>
      <c r="P14" s="5">
        <f t="shared" si="3"/>
        <v>-8.032027053520697</v>
      </c>
      <c r="Q14" s="5">
        <f t="shared" si="3"/>
        <v>-7.695853766508087</v>
      </c>
      <c r="R14" s="5">
        <f t="shared" si="3"/>
        <v>-8.012688274613788</v>
      </c>
      <c r="S14" s="5">
        <f t="shared" si="3"/>
        <v>-10.327111172292335</v>
      </c>
      <c r="T14" s="5">
        <f t="shared" si="3"/>
        <v>-14.589834301945913</v>
      </c>
      <c r="U14" s="5">
        <f t="shared" si="3"/>
        <v>-3.0963471474504622</v>
      </c>
      <c r="V14" s="5">
        <f t="shared" si="3"/>
        <v>-2.0783772404803114</v>
      </c>
      <c r="W14" s="5">
        <f t="shared" si="3"/>
        <v>-6.794927248976979</v>
      </c>
      <c r="X14" s="5">
        <f t="shared" si="3"/>
        <v>-8.606826262221666</v>
      </c>
      <c r="Y14" s="5">
        <f t="shared" si="3"/>
        <v>-5.883758604831179</v>
      </c>
      <c r="Z14" s="5">
        <f t="shared" si="3"/>
        <v>-3.5948170921489275</v>
      </c>
      <c r="AA14" s="5">
        <f t="shared" si="3"/>
        <v>5.3600782735616415</v>
      </c>
      <c r="AB14" s="5">
        <f t="shared" si="3"/>
        <v>5.514571291248727</v>
      </c>
      <c r="AC14" s="5">
        <f t="shared" si="3"/>
        <v>0.22525421018828595</v>
      </c>
      <c r="AD14" s="5">
        <f t="shared" si="3"/>
        <v>-8.659504049685907</v>
      </c>
      <c r="AE14" s="5">
        <f t="shared" si="3"/>
        <v>-9.697430008865314</v>
      </c>
      <c r="AF14" s="5">
        <f t="shared" si="3"/>
        <v>-2.1907880300310434</v>
      </c>
      <c r="AG14" s="5">
        <f t="shared" si="3"/>
        <v>-12.46840396315756</v>
      </c>
      <c r="AH14" s="5">
        <f t="shared" si="3"/>
        <v>1.8182023553761972</v>
      </c>
      <c r="AI14" s="5">
        <f aca="true" t="shared" si="4" ref="AI14:BK14">(AI13/12524-1)*100</f>
        <v>-5.0318291452147275</v>
      </c>
      <c r="AJ14" s="5">
        <f t="shared" si="4"/>
        <v>-16.896158282895477</v>
      </c>
      <c r="AK14" s="5">
        <f t="shared" si="4"/>
        <v>-0.2554828527608466</v>
      </c>
      <c r="AL14" s="5">
        <f t="shared" si="4"/>
        <v>-11.848093686350747</v>
      </c>
      <c r="AM14" s="5">
        <f t="shared" si="4"/>
        <v>-12.879275620720133</v>
      </c>
      <c r="AN14" s="5">
        <f t="shared" si="4"/>
        <v>-1.149987787901663</v>
      </c>
      <c r="AO14" s="5">
        <f t="shared" si="4"/>
        <v>-7.55285168906229</v>
      </c>
      <c r="AP14" s="5">
        <f t="shared" si="4"/>
        <v>0.5083617614137115</v>
      </c>
      <c r="AQ14" s="5">
        <f t="shared" si="4"/>
        <v>-2.307769872527976</v>
      </c>
      <c r="AR14" s="5">
        <f t="shared" si="4"/>
        <v>-10.396743905619054</v>
      </c>
      <c r="AS14" s="5">
        <f t="shared" si="4"/>
        <v>-8.040330876541235</v>
      </c>
      <c r="AT14" s="5">
        <f t="shared" si="4"/>
        <v>-3.298846888710061</v>
      </c>
      <c r="AU14" s="5">
        <f t="shared" si="4"/>
        <v>-14.057224639410027</v>
      </c>
      <c r="AV14" s="5">
        <f t="shared" si="4"/>
        <v>0.5185113148564735</v>
      </c>
      <c r="AW14" s="5">
        <f t="shared" si="4"/>
        <v>-5.958548025943477</v>
      </c>
      <c r="AX14" s="5">
        <f t="shared" si="4"/>
        <v>-1.5496938772231683</v>
      </c>
      <c r="AY14" s="5">
        <f t="shared" si="4"/>
        <v>-5.404399777210167</v>
      </c>
      <c r="AZ14" s="5">
        <f t="shared" si="4"/>
        <v>-8.662498457057577</v>
      </c>
      <c r="BA14" s="5">
        <f t="shared" si="4"/>
        <v>0.34803148040782883</v>
      </c>
      <c r="BB14" s="5">
        <f t="shared" si="4"/>
        <v>-15.06536743118847</v>
      </c>
      <c r="BC14" s="5">
        <f t="shared" si="4"/>
        <v>-7.679935584791686</v>
      </c>
      <c r="BD14" s="5">
        <f t="shared" si="4"/>
        <v>-0.6470589166184038</v>
      </c>
      <c r="BE14" s="5">
        <f t="shared" si="4"/>
        <v>-13.117991730776446</v>
      </c>
      <c r="BF14" s="5">
        <f t="shared" si="4"/>
        <v>-0.288663201207906</v>
      </c>
      <c r="BG14" s="5">
        <f t="shared" si="4"/>
        <v>-4.256833765452739</v>
      </c>
      <c r="BH14" s="5">
        <f t="shared" si="4"/>
        <v>-11.761839910037208</v>
      </c>
      <c r="BI14" s="5">
        <f t="shared" si="4"/>
        <v>-6.950706411881347</v>
      </c>
      <c r="BJ14" s="5">
        <f t="shared" si="4"/>
        <v>3.07205224929763</v>
      </c>
      <c r="BK14" s="5">
        <f t="shared" si="4"/>
        <v>-13.543741799811448</v>
      </c>
      <c r="BL14" s="5">
        <f aca="true" t="shared" si="5" ref="BL14:CG14">(BL13/12524-1)*100</f>
        <v>-7.763845796790081</v>
      </c>
      <c r="BM14" s="5">
        <f t="shared" si="5"/>
        <v>-6.149368674940536</v>
      </c>
      <c r="BN14" s="5">
        <f t="shared" si="5"/>
        <v>-10.345208305888498</v>
      </c>
      <c r="BO14" s="5">
        <f t="shared" si="5"/>
        <v>-1.6994950437292045</v>
      </c>
      <c r="BP14" s="5">
        <f t="shared" si="5"/>
        <v>1.1192114205833326</v>
      </c>
      <c r="BQ14" s="5">
        <f t="shared" si="5"/>
        <v>-1.854850934085539</v>
      </c>
      <c r="BR14" s="5">
        <f t="shared" si="5"/>
        <v>-5.524999676096975</v>
      </c>
      <c r="BS14" s="5">
        <f t="shared" si="5"/>
        <v>-9.463327050992143</v>
      </c>
      <c r="BT14" s="5">
        <f t="shared" si="5"/>
        <v>-13.693331755409066</v>
      </c>
      <c r="BU14" s="5">
        <f t="shared" si="5"/>
        <v>-13.302575419515083</v>
      </c>
      <c r="BV14" s="5">
        <f t="shared" si="5"/>
        <v>-14.336038630280179</v>
      </c>
      <c r="BW14" s="5">
        <f t="shared" si="5"/>
        <v>-11.175119333337557</v>
      </c>
      <c r="BX14" s="5">
        <f t="shared" si="5"/>
        <v>-3.7624720711295745</v>
      </c>
      <c r="BY14" s="5">
        <f t="shared" si="5"/>
        <v>-14.447681005047242</v>
      </c>
      <c r="BZ14" s="5">
        <f t="shared" si="5"/>
        <v>-31.6411699137939</v>
      </c>
      <c r="CA14" s="5">
        <f t="shared" si="5"/>
        <v>-16.500270004972094</v>
      </c>
      <c r="CB14" s="5">
        <f t="shared" si="5"/>
        <v>-2.4329116916470106</v>
      </c>
      <c r="CC14" s="5">
        <f t="shared" si="5"/>
        <v>-9.373141701541531</v>
      </c>
      <c r="CD14" s="5">
        <f t="shared" si="5"/>
        <v>-6.595619435425881</v>
      </c>
      <c r="CE14" s="5">
        <f t="shared" si="5"/>
        <v>-3.5408956325445495</v>
      </c>
      <c r="CF14" s="5">
        <f t="shared" si="5"/>
        <v>-1.4104580390521537</v>
      </c>
      <c r="CG14" s="5">
        <f t="shared" si="5"/>
        <v>-9.040564612508339</v>
      </c>
      <c r="CH14" s="5">
        <f>(CH13/12459.9-1)*100</f>
        <v>-13.609116296520817</v>
      </c>
      <c r="CI14" s="5">
        <f>(CI13/12524-1)*100</f>
        <v>0.00013307782391613898</v>
      </c>
    </row>
    <row r="15" spans="2:87" ht="15.75" customHeight="1">
      <c r="B15" s="35"/>
      <c r="C15" s="1" t="s">
        <v>2423</v>
      </c>
      <c r="D15" s="27" t="s">
        <v>2425</v>
      </c>
      <c r="E15" s="27" t="s">
        <v>2430</v>
      </c>
      <c r="F15" s="27" t="s">
        <v>2429</v>
      </c>
      <c r="G15" s="27" t="s">
        <v>2429</v>
      </c>
      <c r="H15" s="27" t="s">
        <v>2429</v>
      </c>
      <c r="I15" s="27" t="s">
        <v>2425</v>
      </c>
      <c r="J15" s="27" t="s">
        <v>2428</v>
      </c>
      <c r="K15" s="27" t="s">
        <v>2425</v>
      </c>
      <c r="L15" s="27" t="s">
        <v>2429</v>
      </c>
      <c r="M15" s="27" t="s">
        <v>2425</v>
      </c>
      <c r="N15" s="27" t="s">
        <v>2430</v>
      </c>
      <c r="O15" s="27" t="s">
        <v>2428</v>
      </c>
      <c r="P15" s="27" t="s">
        <v>2429</v>
      </c>
      <c r="Q15" s="27" t="s">
        <v>2430</v>
      </c>
      <c r="R15" s="27" t="s">
        <v>2430</v>
      </c>
      <c r="S15" s="27" t="s">
        <v>2429</v>
      </c>
      <c r="T15" s="27" t="s">
        <v>2429</v>
      </c>
      <c r="U15" s="27" t="s">
        <v>2425</v>
      </c>
      <c r="V15" s="27" t="s">
        <v>2425</v>
      </c>
      <c r="W15" s="27" t="s">
        <v>2425</v>
      </c>
      <c r="X15" s="27" t="s">
        <v>2430</v>
      </c>
      <c r="Y15" s="27" t="s">
        <v>2428</v>
      </c>
      <c r="Z15" s="27" t="s">
        <v>2428</v>
      </c>
      <c r="AA15" s="27" t="s">
        <v>2427</v>
      </c>
      <c r="AB15" s="27" t="s">
        <v>2426</v>
      </c>
      <c r="AC15" s="27" t="s">
        <v>2427</v>
      </c>
      <c r="AD15" s="27" t="s">
        <v>2428</v>
      </c>
      <c r="AE15" s="27" t="s">
        <v>2429</v>
      </c>
      <c r="AF15" s="27" t="s">
        <v>2428</v>
      </c>
      <c r="AG15" s="27" t="s">
        <v>2430</v>
      </c>
      <c r="AH15" s="27" t="s">
        <v>2426</v>
      </c>
      <c r="AI15" s="27" t="s">
        <v>2427</v>
      </c>
      <c r="AJ15" s="27" t="s">
        <v>2430</v>
      </c>
      <c r="AK15" s="27" t="s">
        <v>2425</v>
      </c>
      <c r="AL15" s="27" t="s">
        <v>2430</v>
      </c>
      <c r="AM15" s="27" t="s">
        <v>2429</v>
      </c>
      <c r="AN15" s="27" t="s">
        <v>2428</v>
      </c>
      <c r="AO15" s="27" t="s">
        <v>2430</v>
      </c>
      <c r="AP15" s="27" t="s">
        <v>2427</v>
      </c>
      <c r="AQ15" s="27" t="s">
        <v>2430</v>
      </c>
      <c r="AR15" s="27" t="s">
        <v>2430</v>
      </c>
      <c r="AS15" s="27" t="s">
        <v>2430</v>
      </c>
      <c r="AT15" s="27" t="s">
        <v>2430</v>
      </c>
      <c r="AU15" s="27" t="s">
        <v>2429</v>
      </c>
      <c r="AV15" s="27" t="s">
        <v>2428</v>
      </c>
      <c r="AW15" s="27" t="s">
        <v>2428</v>
      </c>
      <c r="AX15" s="27" t="s">
        <v>2427</v>
      </c>
      <c r="AY15" s="27" t="s">
        <v>2428</v>
      </c>
      <c r="AZ15" s="27" t="s">
        <v>2430</v>
      </c>
      <c r="BA15" s="27" t="s">
        <v>2428</v>
      </c>
      <c r="BB15" s="27" t="s">
        <v>2429</v>
      </c>
      <c r="BC15" s="27" t="s">
        <v>2430</v>
      </c>
      <c r="BD15" s="27" t="s">
        <v>2427</v>
      </c>
      <c r="BE15" s="27" t="s">
        <v>2430</v>
      </c>
      <c r="BF15" s="27" t="s">
        <v>2427</v>
      </c>
      <c r="BG15" s="27" t="s">
        <v>2428</v>
      </c>
      <c r="BH15" s="27" t="s">
        <v>2430</v>
      </c>
      <c r="BI15" s="27" t="s">
        <v>2430</v>
      </c>
      <c r="BJ15" s="27" t="s">
        <v>2427</v>
      </c>
      <c r="BK15" s="27" t="s">
        <v>2429</v>
      </c>
      <c r="BL15" s="27" t="s">
        <v>2429</v>
      </c>
      <c r="BM15" s="27" t="s">
        <v>2428</v>
      </c>
      <c r="BN15" s="27" t="s">
        <v>2429</v>
      </c>
      <c r="BO15" s="27" t="s">
        <v>2425</v>
      </c>
      <c r="BP15" s="27" t="s">
        <v>2427</v>
      </c>
      <c r="BQ15" s="27" t="s">
        <v>2425</v>
      </c>
      <c r="BR15" s="27" t="s">
        <v>2428</v>
      </c>
      <c r="BS15" s="27" t="s">
        <v>2430</v>
      </c>
      <c r="BT15" s="27" t="s">
        <v>2428</v>
      </c>
      <c r="BU15" s="27" t="s">
        <v>2430</v>
      </c>
      <c r="BV15" s="27" t="s">
        <v>2429</v>
      </c>
      <c r="BW15" s="27" t="s">
        <v>2430</v>
      </c>
      <c r="BX15" s="27" t="s">
        <v>2425</v>
      </c>
      <c r="BY15" s="27" t="s">
        <v>2430</v>
      </c>
      <c r="BZ15" s="27" t="s">
        <v>2429</v>
      </c>
      <c r="CA15" s="27" t="s">
        <v>2429</v>
      </c>
      <c r="CB15" s="27" t="s">
        <v>2425</v>
      </c>
      <c r="CC15" s="27" t="s">
        <v>2430</v>
      </c>
      <c r="CD15" s="27" t="s">
        <v>2428</v>
      </c>
      <c r="CE15" s="27" t="s">
        <v>2425</v>
      </c>
      <c r="CF15" s="27" t="s">
        <v>2427</v>
      </c>
      <c r="CG15" s="27" t="s">
        <v>2428</v>
      </c>
      <c r="CH15" s="27" t="s">
        <v>2431</v>
      </c>
      <c r="CI15" s="27"/>
    </row>
    <row r="16" spans="2:87" ht="15.75" customHeight="1">
      <c r="B16" s="36"/>
      <c r="C16" s="3" t="s">
        <v>2424</v>
      </c>
      <c r="D16" s="3">
        <v>10</v>
      </c>
      <c r="E16" s="3">
        <v>63</v>
      </c>
      <c r="F16" s="3">
        <v>88</v>
      </c>
      <c r="G16" s="3">
        <v>89</v>
      </c>
      <c r="H16" s="3">
        <v>87</v>
      </c>
      <c r="I16" s="3">
        <v>18</v>
      </c>
      <c r="J16" s="3">
        <v>33</v>
      </c>
      <c r="K16" s="3">
        <v>41</v>
      </c>
      <c r="L16" s="3">
        <v>86</v>
      </c>
      <c r="M16" s="3">
        <v>31</v>
      </c>
      <c r="N16" s="3">
        <v>68</v>
      </c>
      <c r="O16" s="3">
        <v>29</v>
      </c>
      <c r="P16" s="3">
        <v>55</v>
      </c>
      <c r="Q16" s="3">
        <v>52</v>
      </c>
      <c r="R16" s="3">
        <v>54</v>
      </c>
      <c r="S16" s="3">
        <v>65</v>
      </c>
      <c r="T16" s="3">
        <v>82</v>
      </c>
      <c r="U16" s="3">
        <v>34</v>
      </c>
      <c r="V16" s="3">
        <v>27</v>
      </c>
      <c r="W16" s="3">
        <v>48</v>
      </c>
      <c r="X16" s="3">
        <v>57</v>
      </c>
      <c r="Y16" s="3">
        <v>44</v>
      </c>
      <c r="Z16" s="3">
        <v>37</v>
      </c>
      <c r="AA16" s="3">
        <v>5</v>
      </c>
      <c r="AB16" s="3">
        <v>4</v>
      </c>
      <c r="AC16" s="3">
        <v>16</v>
      </c>
      <c r="AD16" s="3">
        <v>58</v>
      </c>
      <c r="AE16" s="3">
        <v>64</v>
      </c>
      <c r="AF16" s="3">
        <v>28</v>
      </c>
      <c r="AG16" s="3">
        <v>72</v>
      </c>
      <c r="AH16" s="3">
        <v>11</v>
      </c>
      <c r="AI16" s="3">
        <v>40</v>
      </c>
      <c r="AJ16" s="3">
        <v>85</v>
      </c>
      <c r="AK16" s="3">
        <v>19</v>
      </c>
      <c r="AL16" s="3">
        <v>71</v>
      </c>
      <c r="AM16" s="3">
        <v>73</v>
      </c>
      <c r="AN16" s="3">
        <v>22</v>
      </c>
      <c r="AO16" s="3">
        <v>50</v>
      </c>
      <c r="AP16" s="3">
        <v>14</v>
      </c>
      <c r="AQ16" s="3">
        <v>30</v>
      </c>
      <c r="AR16" s="3">
        <v>67</v>
      </c>
      <c r="AS16" s="3">
        <v>56</v>
      </c>
      <c r="AT16" s="3">
        <v>35</v>
      </c>
      <c r="AU16" s="3">
        <v>79</v>
      </c>
      <c r="AV16" s="3">
        <v>13</v>
      </c>
      <c r="AW16" s="3">
        <v>45</v>
      </c>
      <c r="AX16" s="3">
        <v>24</v>
      </c>
      <c r="AY16" s="3">
        <v>42</v>
      </c>
      <c r="AZ16" s="3">
        <v>59</v>
      </c>
      <c r="BA16" s="3">
        <v>15</v>
      </c>
      <c r="BB16" s="3">
        <v>83</v>
      </c>
      <c r="BC16" s="3">
        <v>51</v>
      </c>
      <c r="BD16" s="3">
        <v>21</v>
      </c>
      <c r="BE16" s="3">
        <v>74</v>
      </c>
      <c r="BF16" s="3">
        <v>20</v>
      </c>
      <c r="BG16" s="3">
        <v>39</v>
      </c>
      <c r="BH16" s="3">
        <v>70</v>
      </c>
      <c r="BI16" s="3">
        <v>49</v>
      </c>
      <c r="BJ16" s="3">
        <v>9</v>
      </c>
      <c r="BK16" s="3">
        <v>76</v>
      </c>
      <c r="BL16" s="3">
        <v>53</v>
      </c>
      <c r="BM16" s="3">
        <v>46</v>
      </c>
      <c r="BN16" s="3">
        <v>66</v>
      </c>
      <c r="BO16" s="3">
        <v>25</v>
      </c>
      <c r="BP16" s="3">
        <v>12</v>
      </c>
      <c r="BQ16" s="3">
        <v>26</v>
      </c>
      <c r="BR16" s="3">
        <v>43</v>
      </c>
      <c r="BS16" s="3">
        <v>62</v>
      </c>
      <c r="BT16" s="3">
        <v>77</v>
      </c>
      <c r="BU16" s="3">
        <v>75</v>
      </c>
      <c r="BV16" s="3">
        <v>80</v>
      </c>
      <c r="BW16" s="3">
        <v>69</v>
      </c>
      <c r="BX16" s="3">
        <v>38</v>
      </c>
      <c r="BY16" s="3">
        <v>81</v>
      </c>
      <c r="BZ16" s="3">
        <v>90</v>
      </c>
      <c r="CA16" s="3">
        <v>84</v>
      </c>
      <c r="CB16" s="3">
        <v>32</v>
      </c>
      <c r="CC16" s="3">
        <v>61</v>
      </c>
      <c r="CD16" s="3">
        <v>47</v>
      </c>
      <c r="CE16" s="3">
        <v>36</v>
      </c>
      <c r="CF16" s="3">
        <v>23</v>
      </c>
      <c r="CG16" s="3">
        <v>60</v>
      </c>
      <c r="CH16" s="3">
        <v>78</v>
      </c>
      <c r="CI16" s="3">
        <v>17</v>
      </c>
    </row>
    <row r="17" spans="2:87" ht="15.75" customHeight="1">
      <c r="B17" s="42" t="s">
        <v>575</v>
      </c>
      <c r="C17" s="2" t="s">
        <v>3367</v>
      </c>
      <c r="D17" s="9">
        <f aca="true" t="shared" si="6" ref="D17:AH17">12844.7*(100+D18)/100</f>
        <v>15410.12083021157</v>
      </c>
      <c r="E17" s="9">
        <f t="shared" si="6"/>
        <v>13521.864207919016</v>
      </c>
      <c r="F17" s="9">
        <f t="shared" si="6"/>
        <v>9307.996545016722</v>
      </c>
      <c r="G17" s="9">
        <f t="shared" si="6"/>
        <v>10427.187027726008</v>
      </c>
      <c r="H17" s="9">
        <f t="shared" si="6"/>
        <v>11674.025184699933</v>
      </c>
      <c r="I17" s="9">
        <f t="shared" si="6"/>
        <v>10627.53504017225</v>
      </c>
      <c r="J17" s="9">
        <f t="shared" si="6"/>
        <v>12480.385291952825</v>
      </c>
      <c r="K17" s="9">
        <f t="shared" si="6"/>
        <v>11759.670282853069</v>
      </c>
      <c r="L17" s="9">
        <f t="shared" si="6"/>
        <v>10434.351742855368</v>
      </c>
      <c r="M17" s="9">
        <f t="shared" si="6"/>
        <v>12532.042854376437</v>
      </c>
      <c r="N17" s="9">
        <f t="shared" si="6"/>
        <v>11169.18510057151</v>
      </c>
      <c r="O17" s="9">
        <f t="shared" si="6"/>
        <v>13575.81931432088</v>
      </c>
      <c r="P17" s="9">
        <f t="shared" si="6"/>
        <v>12317.353470710208</v>
      </c>
      <c r="Q17" s="9">
        <f t="shared" si="6"/>
        <v>11568.053192846088</v>
      </c>
      <c r="R17" s="9">
        <f t="shared" si="6"/>
        <v>12810.703710185126</v>
      </c>
      <c r="S17" s="9">
        <f t="shared" si="6"/>
        <v>12176.068528387008</v>
      </c>
      <c r="T17" s="9">
        <f t="shared" si="6"/>
        <v>11021.556666930628</v>
      </c>
      <c r="U17" s="9">
        <f t="shared" si="6"/>
        <v>12511.443030454939</v>
      </c>
      <c r="V17" s="9">
        <f t="shared" si="6"/>
        <v>12477.939557087166</v>
      </c>
      <c r="W17" s="9">
        <f t="shared" si="6"/>
        <v>13940.125025512994</v>
      </c>
      <c r="X17" s="9">
        <f t="shared" si="6"/>
        <v>12151.579671348853</v>
      </c>
      <c r="Y17" s="9">
        <f t="shared" si="6"/>
        <v>13908.03748170024</v>
      </c>
      <c r="Z17" s="9">
        <f t="shared" si="6"/>
        <v>13901.20901955419</v>
      </c>
      <c r="AA17" s="9">
        <f t="shared" si="6"/>
        <v>12325.370917361404</v>
      </c>
      <c r="AB17" s="9">
        <f t="shared" si="6"/>
        <v>14009.44170427429</v>
      </c>
      <c r="AC17" s="9">
        <f t="shared" si="6"/>
        <v>12251.485967129385</v>
      </c>
      <c r="AD17" s="9">
        <f t="shared" si="6"/>
        <v>13702.509965755416</v>
      </c>
      <c r="AE17" s="9">
        <f t="shared" si="6"/>
        <v>11557.114641896755</v>
      </c>
      <c r="AF17" s="9">
        <f t="shared" si="6"/>
        <v>12552.870619063217</v>
      </c>
      <c r="AG17" s="9">
        <f t="shared" si="6"/>
        <v>11526.136543950666</v>
      </c>
      <c r="AH17" s="9">
        <f t="shared" si="6"/>
        <v>14416.969496843656</v>
      </c>
      <c r="AI17" s="9">
        <f aca="true" t="shared" si="7" ref="AI17:BK17">12844.7*(100+AI18)/100</f>
        <v>13138.022639216892</v>
      </c>
      <c r="AJ17" s="9">
        <f t="shared" si="7"/>
        <v>8781.280003630214</v>
      </c>
      <c r="AK17" s="9">
        <f t="shared" si="7"/>
        <v>11930.164403957553</v>
      </c>
      <c r="AL17" s="9">
        <f t="shared" si="7"/>
        <v>11500.738338809893</v>
      </c>
      <c r="AM17" s="9">
        <f t="shared" si="7"/>
        <v>12461.33947026904</v>
      </c>
      <c r="AN17" s="9">
        <f t="shared" si="7"/>
        <v>12567.836953765749</v>
      </c>
      <c r="AO17" s="9">
        <f t="shared" si="7"/>
        <v>12739.138420746165</v>
      </c>
      <c r="AP17" s="9">
        <f t="shared" si="7"/>
        <v>13717.478886727442</v>
      </c>
      <c r="AQ17" s="9">
        <f t="shared" si="7"/>
        <v>13056.979605484848</v>
      </c>
      <c r="AR17" s="9">
        <f t="shared" si="7"/>
        <v>12803.115087987282</v>
      </c>
      <c r="AS17" s="9">
        <f t="shared" si="7"/>
        <v>12488.527074011676</v>
      </c>
      <c r="AT17" s="9">
        <f t="shared" si="7"/>
        <v>11786.06601464203</v>
      </c>
      <c r="AU17" s="9">
        <f t="shared" si="7"/>
        <v>12188.856432499026</v>
      </c>
      <c r="AV17" s="9">
        <f t="shared" si="7"/>
        <v>12561.914643802396</v>
      </c>
      <c r="AW17" s="9">
        <f t="shared" si="7"/>
        <v>12976.16033599749</v>
      </c>
      <c r="AX17" s="9">
        <f t="shared" si="7"/>
        <v>13832.106999156891</v>
      </c>
      <c r="AY17" s="9">
        <f t="shared" si="7"/>
        <v>13069.692369950626</v>
      </c>
      <c r="AZ17" s="9">
        <f t="shared" si="7"/>
        <v>12608.928350614458</v>
      </c>
      <c r="BA17" s="9">
        <f t="shared" si="7"/>
        <v>12383.241095203039</v>
      </c>
      <c r="BB17" s="9">
        <f t="shared" si="7"/>
        <v>12412.17292876633</v>
      </c>
      <c r="BC17" s="9">
        <f t="shared" si="7"/>
        <v>12374.022978846722</v>
      </c>
      <c r="BD17" s="9">
        <f t="shared" si="7"/>
        <v>11934.853040289727</v>
      </c>
      <c r="BE17" s="9">
        <f t="shared" si="7"/>
        <v>13219.744610196478</v>
      </c>
      <c r="BF17" s="9">
        <f t="shared" si="7"/>
        <v>13150.48115091661</v>
      </c>
      <c r="BG17" s="9">
        <f t="shared" si="7"/>
        <v>14262.82585861352</v>
      </c>
      <c r="BH17" s="9">
        <f t="shared" si="7"/>
        <v>11559.391818255546</v>
      </c>
      <c r="BI17" s="9">
        <f t="shared" si="7"/>
        <v>13271.283205941601</v>
      </c>
      <c r="BJ17" s="9">
        <f t="shared" si="7"/>
        <v>15223.709517323163</v>
      </c>
      <c r="BK17" s="9">
        <f t="shared" si="7"/>
        <v>11405.948888337458</v>
      </c>
      <c r="BL17" s="9">
        <f aca="true" t="shared" si="8" ref="BL17:CG17">12844.7*(100+BL18)/100</f>
        <v>11224.612478529849</v>
      </c>
      <c r="BM17" s="9">
        <f t="shared" si="8"/>
        <v>14742.469764597296</v>
      </c>
      <c r="BN17" s="9">
        <f t="shared" si="8"/>
        <v>12678.078169926051</v>
      </c>
      <c r="BO17" s="9">
        <f t="shared" si="8"/>
        <v>11292.343145801247</v>
      </c>
      <c r="BP17" s="9">
        <f t="shared" si="8"/>
        <v>14333.698170545127</v>
      </c>
      <c r="BQ17" s="9">
        <f t="shared" si="8"/>
        <v>12953.764858772602</v>
      </c>
      <c r="BR17" s="9">
        <f t="shared" si="8"/>
        <v>12295.921048754137</v>
      </c>
      <c r="BS17" s="9">
        <f t="shared" si="8"/>
        <v>13608.152226908007</v>
      </c>
      <c r="BT17" s="9">
        <f t="shared" si="8"/>
        <v>11424.130180270146</v>
      </c>
      <c r="BU17" s="9">
        <f t="shared" si="8"/>
        <v>10256.013063792116</v>
      </c>
      <c r="BV17" s="9">
        <f t="shared" si="8"/>
        <v>12403.279105897147</v>
      </c>
      <c r="BW17" s="9">
        <f t="shared" si="8"/>
        <v>13279.328327574183</v>
      </c>
      <c r="BX17" s="9">
        <f t="shared" si="8"/>
        <v>14749.964665341882</v>
      </c>
      <c r="BY17" s="9">
        <f t="shared" si="8"/>
        <v>9829.629245278942</v>
      </c>
      <c r="BZ17" s="9">
        <f t="shared" si="8"/>
        <v>11089.84716935142</v>
      </c>
      <c r="CA17" s="9">
        <f t="shared" si="8"/>
        <v>9801.761300843722</v>
      </c>
      <c r="CB17" s="9">
        <f t="shared" si="8"/>
        <v>13774.772495544308</v>
      </c>
      <c r="CC17" s="9">
        <f t="shared" si="8"/>
        <v>11908.35628836947</v>
      </c>
      <c r="CD17" s="9">
        <f t="shared" si="8"/>
        <v>14778.529138270635</v>
      </c>
      <c r="CE17" s="9">
        <f t="shared" si="8"/>
        <v>12830.4373079789</v>
      </c>
      <c r="CF17" s="9">
        <f t="shared" si="8"/>
        <v>12942.176760746375</v>
      </c>
      <c r="CG17" s="9">
        <f t="shared" si="8"/>
        <v>12445.866366648528</v>
      </c>
      <c r="CH17" s="9"/>
      <c r="CI17" s="9">
        <f>12844.7*(100+CI18)/100</f>
        <v>12844.7</v>
      </c>
    </row>
    <row r="18" spans="2:87" ht="15.75" customHeight="1">
      <c r="B18" s="43"/>
      <c r="C18" s="1" t="s">
        <v>2422</v>
      </c>
      <c r="D18" s="5">
        <v>19.97260216440686</v>
      </c>
      <c r="E18" s="5">
        <v>5.271934789594268</v>
      </c>
      <c r="F18" s="5">
        <v>-27.53434066177707</v>
      </c>
      <c r="G18" s="5">
        <v>-18.8210933091002</v>
      </c>
      <c r="H18" s="5">
        <v>-9.114068956846555</v>
      </c>
      <c r="I18" s="5">
        <v>-17.26132147755689</v>
      </c>
      <c r="J18" s="5">
        <v>-2.836303752109237</v>
      </c>
      <c r="K18" s="5">
        <v>-8.447295126759924</v>
      </c>
      <c r="L18" s="5">
        <v>-18.76531376477949</v>
      </c>
      <c r="M18" s="5">
        <v>-2.4341334996034525</v>
      </c>
      <c r="N18" s="5">
        <v>-13.044406637979012</v>
      </c>
      <c r="O18" s="5">
        <v>5.69199213933278</v>
      </c>
      <c r="P18" s="5">
        <v>-4.105557383899927</v>
      </c>
      <c r="Q18" s="5">
        <v>-9.939094001058123</v>
      </c>
      <c r="R18" s="5">
        <v>-0.2646717308685709</v>
      </c>
      <c r="S18" s="5">
        <v>-5.205504773276082</v>
      </c>
      <c r="T18" s="5">
        <v>-14.193740087891305</v>
      </c>
      <c r="U18" s="5">
        <v>-2.594509560714242</v>
      </c>
      <c r="V18" s="5">
        <v>-2.85534456167007</v>
      </c>
      <c r="W18" s="5">
        <v>8.5282258481163</v>
      </c>
      <c r="X18" s="5">
        <v>-5.396158171472665</v>
      </c>
      <c r="Y18" s="5">
        <v>8.278414300841908</v>
      </c>
      <c r="Z18" s="5">
        <v>8.225252590984521</v>
      </c>
      <c r="AA18" s="5">
        <v>-4.043139058433409</v>
      </c>
      <c r="AB18" s="5">
        <v>9.067877835015924</v>
      </c>
      <c r="AC18" s="5">
        <v>-4.618356465083783</v>
      </c>
      <c r="AD18" s="5">
        <v>6.678318417366036</v>
      </c>
      <c r="AE18" s="5">
        <v>-10.02425403554188</v>
      </c>
      <c r="AF18" s="5">
        <v>-2.271982848465004</v>
      </c>
      <c r="AG18" s="5">
        <v>-10.265428200342042</v>
      </c>
      <c r="AH18" s="5">
        <v>12.240608942549503</v>
      </c>
      <c r="AI18" s="5">
        <v>2.2836083304155874</v>
      </c>
      <c r="AJ18" s="5">
        <v>-31.634993393148815</v>
      </c>
      <c r="AK18" s="5">
        <v>-7.119945160591135</v>
      </c>
      <c r="AL18" s="5">
        <v>-10.463161157443201</v>
      </c>
      <c r="AM18" s="5">
        <v>-2.984581420593402</v>
      </c>
      <c r="AN18" s="5">
        <v>-2.1554652598678947</v>
      </c>
      <c r="AO18" s="5">
        <v>-0.821829853977385</v>
      </c>
      <c r="AP18" s="5">
        <v>6.794856140878669</v>
      </c>
      <c r="AQ18" s="5">
        <v>1.6526630087495109</v>
      </c>
      <c r="AR18" s="5">
        <v>-0.32375152407388974</v>
      </c>
      <c r="AS18" s="5">
        <v>-2.772917436672917</v>
      </c>
      <c r="AT18" s="5">
        <v>-8.241796113244915</v>
      </c>
      <c r="AU18" s="5">
        <v>-5.105946946997397</v>
      </c>
      <c r="AV18" s="5">
        <v>-2.2015722920551206</v>
      </c>
      <c r="AW18" s="5">
        <v>1.023459761594192</v>
      </c>
      <c r="AX18" s="5">
        <v>7.687271786471395</v>
      </c>
      <c r="AY18" s="5">
        <v>1.7516358494213513</v>
      </c>
      <c r="AZ18" s="5">
        <v>-1.835555905436037</v>
      </c>
      <c r="BA18" s="5">
        <v>-3.5926016551337314</v>
      </c>
      <c r="BB18" s="5">
        <v>-3.3673582974586447</v>
      </c>
      <c r="BC18" s="5">
        <v>-3.664367569139626</v>
      </c>
      <c r="BD18" s="5">
        <v>-7.083442662812467</v>
      </c>
      <c r="BE18" s="5">
        <v>2.9198393905383258</v>
      </c>
      <c r="BF18" s="5">
        <v>2.3806017339183416</v>
      </c>
      <c r="BG18" s="5">
        <v>11.040552590667897</v>
      </c>
      <c r="BH18" s="5">
        <v>-10.006525506586017</v>
      </c>
      <c r="BI18" s="5">
        <v>3.3210834503071274</v>
      </c>
      <c r="BJ18" s="5">
        <v>18.52133189037628</v>
      </c>
      <c r="BK18" s="5">
        <v>-11.2011266254762</v>
      </c>
      <c r="BL18" s="5">
        <v>-12.612887194486056</v>
      </c>
      <c r="BM18" s="5">
        <v>14.774730157942928</v>
      </c>
      <c r="BN18" s="5">
        <v>-1.2972029714508726</v>
      </c>
      <c r="BO18" s="5">
        <v>-12.085582802235583</v>
      </c>
      <c r="BP18" s="5">
        <v>11.592315667513663</v>
      </c>
      <c r="BQ18" s="5">
        <v>0.8491039788597776</v>
      </c>
      <c r="BR18" s="5">
        <v>-4.27241548067191</v>
      </c>
      <c r="BS18" s="5">
        <v>5.9437139591271615</v>
      </c>
      <c r="BT18" s="5">
        <v>-11.059579591036417</v>
      </c>
      <c r="BU18" s="5">
        <v>-20.153736063963244</v>
      </c>
      <c r="BV18" s="5">
        <v>-3.436599485413072</v>
      </c>
      <c r="BW18" s="5">
        <v>3.3837172341446786</v>
      </c>
      <c r="BX18" s="5">
        <v>14.833080300371982</v>
      </c>
      <c r="BY18" s="5">
        <v>-23.47326722088534</v>
      </c>
      <c r="BZ18" s="5">
        <v>-13.662077204205492</v>
      </c>
      <c r="CA18" s="5">
        <v>-23.69022786952033</v>
      </c>
      <c r="CB18" s="5">
        <v>7.240904774298396</v>
      </c>
      <c r="CC18" s="5">
        <v>-7.289728149591113</v>
      </c>
      <c r="CD18" s="5">
        <v>15.05546364080621</v>
      </c>
      <c r="CE18" s="5">
        <v>-0.11103951062384487</v>
      </c>
      <c r="CF18" s="5">
        <v>0.7588870175743612</v>
      </c>
      <c r="CG18" s="5">
        <v>-3.1050443634454195</v>
      </c>
      <c r="CH18" s="5"/>
      <c r="CI18" s="5">
        <v>0</v>
      </c>
    </row>
    <row r="19" spans="2:87" ht="15.75" customHeight="1">
      <c r="B19" s="43"/>
      <c r="C19" s="1" t="s">
        <v>3366</v>
      </c>
      <c r="D19" s="1">
        <v>3</v>
      </c>
      <c r="E19" s="1">
        <v>23</v>
      </c>
      <c r="F19" s="1">
        <v>88</v>
      </c>
      <c r="G19" s="1">
        <v>84</v>
      </c>
      <c r="H19" s="1">
        <v>69</v>
      </c>
      <c r="I19" s="1">
        <v>82</v>
      </c>
      <c r="J19" s="1">
        <v>48</v>
      </c>
      <c r="K19" s="1">
        <v>68</v>
      </c>
      <c r="L19" s="1">
        <v>83</v>
      </c>
      <c r="M19" s="1">
        <v>45</v>
      </c>
      <c r="N19" s="1">
        <v>79</v>
      </c>
      <c r="O19" s="1">
        <v>22</v>
      </c>
      <c r="P19" s="1">
        <v>57</v>
      </c>
      <c r="Q19" s="1">
        <v>70</v>
      </c>
      <c r="R19" s="1">
        <v>37</v>
      </c>
      <c r="S19" s="1">
        <v>61</v>
      </c>
      <c r="T19" s="1">
        <v>81</v>
      </c>
      <c r="U19" s="1">
        <v>46</v>
      </c>
      <c r="V19" s="1">
        <v>49</v>
      </c>
      <c r="W19" s="1">
        <v>14</v>
      </c>
      <c r="X19" s="1">
        <v>62</v>
      </c>
      <c r="Y19" s="1">
        <v>15</v>
      </c>
      <c r="Z19" s="1">
        <v>16</v>
      </c>
      <c r="AA19" s="1">
        <v>56</v>
      </c>
      <c r="AB19" s="1">
        <v>13</v>
      </c>
      <c r="AC19" s="1">
        <v>59</v>
      </c>
      <c r="AD19" s="1">
        <v>20</v>
      </c>
      <c r="AE19" s="1">
        <v>72</v>
      </c>
      <c r="AF19" s="1">
        <v>44</v>
      </c>
      <c r="AG19" s="1">
        <v>73</v>
      </c>
      <c r="AH19" s="1">
        <v>10</v>
      </c>
      <c r="AI19" s="1">
        <v>28</v>
      </c>
      <c r="AJ19" s="1">
        <v>89</v>
      </c>
      <c r="AK19" s="1">
        <v>65</v>
      </c>
      <c r="AL19" s="1">
        <v>74</v>
      </c>
      <c r="AM19" s="1">
        <v>50</v>
      </c>
      <c r="AN19" s="1">
        <v>42</v>
      </c>
      <c r="AO19" s="1">
        <v>39</v>
      </c>
      <c r="AP19" s="1">
        <v>19</v>
      </c>
      <c r="AQ19" s="1">
        <v>30</v>
      </c>
      <c r="AR19" s="1">
        <v>38</v>
      </c>
      <c r="AS19" s="1">
        <v>47</v>
      </c>
      <c r="AT19" s="1">
        <v>67</v>
      </c>
      <c r="AU19" s="1">
        <v>60</v>
      </c>
      <c r="AV19" s="1">
        <v>43</v>
      </c>
      <c r="AW19" s="1">
        <v>32</v>
      </c>
      <c r="AX19" s="1">
        <v>17</v>
      </c>
      <c r="AY19" s="1">
        <v>29</v>
      </c>
      <c r="AZ19" s="1">
        <v>41</v>
      </c>
      <c r="BA19" s="1">
        <v>54</v>
      </c>
      <c r="BB19" s="1">
        <v>52</v>
      </c>
      <c r="BC19" s="1">
        <v>55</v>
      </c>
      <c r="BD19" s="1">
        <v>64</v>
      </c>
      <c r="BE19" s="1">
        <v>26</v>
      </c>
      <c r="BF19" s="1">
        <v>27</v>
      </c>
      <c r="BG19" s="1">
        <v>12</v>
      </c>
      <c r="BH19" s="1">
        <v>71</v>
      </c>
      <c r="BI19" s="1">
        <v>25</v>
      </c>
      <c r="BJ19" s="1">
        <v>4</v>
      </c>
      <c r="BK19" s="1">
        <v>76</v>
      </c>
      <c r="BL19" s="1">
        <v>78</v>
      </c>
      <c r="BM19" s="1">
        <v>8</v>
      </c>
      <c r="BN19" s="1">
        <v>40</v>
      </c>
      <c r="BO19" s="1">
        <v>77</v>
      </c>
      <c r="BP19" s="1">
        <v>11</v>
      </c>
      <c r="BQ19" s="1">
        <v>33</v>
      </c>
      <c r="BR19" s="1">
        <v>58</v>
      </c>
      <c r="BS19" s="1">
        <v>21</v>
      </c>
      <c r="BT19" s="1">
        <v>75</v>
      </c>
      <c r="BU19" s="1">
        <v>85</v>
      </c>
      <c r="BV19" s="1">
        <v>53</v>
      </c>
      <c r="BW19" s="1">
        <v>24</v>
      </c>
      <c r="BX19" s="1">
        <v>7</v>
      </c>
      <c r="BY19" s="1">
        <v>86</v>
      </c>
      <c r="BZ19" s="1">
        <v>80</v>
      </c>
      <c r="CA19" s="1">
        <v>87</v>
      </c>
      <c r="CB19" s="1">
        <v>18</v>
      </c>
      <c r="CC19" s="1">
        <v>66</v>
      </c>
      <c r="CD19" s="1">
        <v>6</v>
      </c>
      <c r="CE19" s="1">
        <v>36</v>
      </c>
      <c r="CF19" s="1">
        <v>34</v>
      </c>
      <c r="CG19" s="1">
        <v>51</v>
      </c>
      <c r="CI19" s="1">
        <v>35</v>
      </c>
    </row>
    <row r="20" spans="2:87" ht="15.75" customHeight="1">
      <c r="B20" s="43" t="s">
        <v>576</v>
      </c>
      <c r="C20" s="1" t="s">
        <v>3367</v>
      </c>
      <c r="D20" s="5">
        <f aca="true" t="shared" si="9" ref="D20:AH20">12206.1*(100+D21)/100</f>
        <v>9702.58692397517</v>
      </c>
      <c r="E20" s="5">
        <f t="shared" si="9"/>
        <v>11037.074628558052</v>
      </c>
      <c r="F20" s="5">
        <f t="shared" si="9"/>
        <v>8817.16078733367</v>
      </c>
      <c r="G20" s="5">
        <f t="shared" si="9"/>
        <v>9785.134130776894</v>
      </c>
      <c r="H20" s="5">
        <f t="shared" si="9"/>
        <v>11869.838513881516</v>
      </c>
      <c r="I20" s="5">
        <f t="shared" si="9"/>
        <v>14519.330975867906</v>
      </c>
      <c r="J20" s="5">
        <f t="shared" si="9"/>
        <v>11788.823763003562</v>
      </c>
      <c r="K20" s="5">
        <f t="shared" si="9"/>
        <v>12333.79677309639</v>
      </c>
      <c r="L20" s="5">
        <f t="shared" si="9"/>
        <v>11086.369045944293</v>
      </c>
      <c r="M20" s="5">
        <f t="shared" si="9"/>
        <v>12215.517248980492</v>
      </c>
      <c r="N20" s="5">
        <f t="shared" si="9"/>
        <v>12235.60573799996</v>
      </c>
      <c r="O20" s="5">
        <f t="shared" si="9"/>
        <v>11095.088173726175</v>
      </c>
      <c r="P20" s="5">
        <f t="shared" si="9"/>
        <v>11498.29398077556</v>
      </c>
      <c r="Q20" s="5">
        <f t="shared" si="9"/>
        <v>12770.919474620066</v>
      </c>
      <c r="R20" s="5">
        <f t="shared" si="9"/>
        <v>9718.620989632891</v>
      </c>
      <c r="S20" s="5">
        <f t="shared" si="9"/>
        <v>11064.970725694513</v>
      </c>
      <c r="T20" s="5">
        <f t="shared" si="9"/>
        <v>9821.714479167731</v>
      </c>
      <c r="U20" s="5">
        <f t="shared" si="9"/>
        <v>11465.867412102345</v>
      </c>
      <c r="V20" s="5">
        <f t="shared" si="9"/>
        <v>13219.867384529085</v>
      </c>
      <c r="W20" s="5">
        <f t="shared" si="9"/>
        <v>12914.380431462978</v>
      </c>
      <c r="X20" s="5">
        <f t="shared" si="9"/>
        <v>11461.28164664849</v>
      </c>
      <c r="Y20" s="5">
        <f t="shared" si="9"/>
        <v>13158.80497832533</v>
      </c>
      <c r="Z20" s="5">
        <f t="shared" si="9"/>
        <v>13133.243974093924</v>
      </c>
      <c r="AA20" s="5">
        <f t="shared" si="9"/>
        <v>13789.674739329259</v>
      </c>
      <c r="AB20" s="5">
        <f t="shared" si="9"/>
        <v>12579.457240724556</v>
      </c>
      <c r="AC20" s="5">
        <f t="shared" si="9"/>
        <v>14113.26699040585</v>
      </c>
      <c r="AD20" s="5">
        <f t="shared" si="9"/>
        <v>10361.14360342533</v>
      </c>
      <c r="AE20" s="5">
        <f t="shared" si="9"/>
        <v>11420.98387144421</v>
      </c>
      <c r="AF20" s="5">
        <f t="shared" si="9"/>
        <v>11262.710133243376</v>
      </c>
      <c r="AG20" s="5">
        <f t="shared" si="9"/>
        <v>12601.234272691032</v>
      </c>
      <c r="AH20" s="5">
        <f t="shared" si="9"/>
        <v>14024.300581600575</v>
      </c>
      <c r="AI20" s="5">
        <f aca="true" t="shared" si="10" ref="AI20:BK20">12206.1*(100+AI21)/100</f>
        <v>12571.886831699487</v>
      </c>
      <c r="AJ20" s="5">
        <f t="shared" si="10"/>
        <v>12471.070822876944</v>
      </c>
      <c r="AK20" s="5">
        <f t="shared" si="10"/>
        <v>11539.045964107772</v>
      </c>
      <c r="AL20" s="5">
        <f t="shared" si="10"/>
        <v>11401.053104411512</v>
      </c>
      <c r="AM20" s="5">
        <f t="shared" si="10"/>
        <v>11365.870049811276</v>
      </c>
      <c r="AN20" s="5">
        <f t="shared" si="10"/>
        <v>10784.686616049095</v>
      </c>
      <c r="AO20" s="5">
        <f t="shared" si="10"/>
        <v>11711.554281513008</v>
      </c>
      <c r="AP20" s="5">
        <f t="shared" si="10"/>
        <v>12935.893881035194</v>
      </c>
      <c r="AQ20" s="5">
        <f t="shared" si="10"/>
        <v>11904.27089064816</v>
      </c>
      <c r="AR20" s="5">
        <f t="shared" si="10"/>
        <v>12554.18851225966</v>
      </c>
      <c r="AS20" s="5">
        <f t="shared" si="10"/>
        <v>12361.658431208687</v>
      </c>
      <c r="AT20" s="5">
        <f t="shared" si="10"/>
        <v>11775.763126087244</v>
      </c>
      <c r="AU20" s="5">
        <f t="shared" si="10"/>
        <v>11184.984231576529</v>
      </c>
      <c r="AV20" s="5">
        <f t="shared" si="10"/>
        <v>11882.67695427347</v>
      </c>
      <c r="AW20" s="5">
        <f t="shared" si="10"/>
        <v>11338.744225470968</v>
      </c>
      <c r="AX20" s="5">
        <f t="shared" si="10"/>
        <v>10432.059026657316</v>
      </c>
      <c r="AY20" s="5">
        <f t="shared" si="10"/>
        <v>11621.39220452229</v>
      </c>
      <c r="AZ20" s="5">
        <f t="shared" si="10"/>
        <v>11445.472104960265</v>
      </c>
      <c r="BA20" s="5">
        <f t="shared" si="10"/>
        <v>11670.687334512735</v>
      </c>
      <c r="BB20" s="5">
        <f t="shared" si="10"/>
        <v>11776.429120716304</v>
      </c>
      <c r="BC20" s="5">
        <f t="shared" si="10"/>
        <v>12002.629634930587</v>
      </c>
      <c r="BD20" s="5">
        <f t="shared" si="10"/>
        <v>12548.309865591524</v>
      </c>
      <c r="BE20" s="5">
        <f t="shared" si="10"/>
        <v>11200.82209327442</v>
      </c>
      <c r="BF20" s="5">
        <f t="shared" si="10"/>
        <v>12080.825517569661</v>
      </c>
      <c r="BG20" s="5">
        <f t="shared" si="10"/>
        <v>14083.005647293849</v>
      </c>
      <c r="BH20" s="5">
        <f t="shared" si="10"/>
        <v>12411.603139427965</v>
      </c>
      <c r="BI20" s="5">
        <f t="shared" si="10"/>
        <v>11105.783543281623</v>
      </c>
      <c r="BJ20" s="5">
        <f t="shared" si="10"/>
        <v>12523.685593986858</v>
      </c>
      <c r="BK20" s="5">
        <f t="shared" si="10"/>
        <v>11219.437241599904</v>
      </c>
      <c r="BL20" s="5">
        <f aca="true" t="shared" si="11" ref="BL20:CI20">12206.1*(100+BL21)/100</f>
        <v>11723.026329978036</v>
      </c>
      <c r="BM20" s="5">
        <f t="shared" si="11"/>
        <v>11869.12280576303</v>
      </c>
      <c r="BN20" s="5">
        <f t="shared" si="11"/>
        <v>10276.35866431855</v>
      </c>
      <c r="BO20" s="5">
        <f t="shared" si="11"/>
        <v>13161.50422037216</v>
      </c>
      <c r="BP20" s="5">
        <f t="shared" si="11"/>
        <v>13181.905887540583</v>
      </c>
      <c r="BQ20" s="5">
        <f t="shared" si="11"/>
        <v>12738.786556794943</v>
      </c>
      <c r="BR20" s="5">
        <f t="shared" si="11"/>
        <v>12520.25093684456</v>
      </c>
      <c r="BS20" s="5">
        <f t="shared" si="11"/>
        <v>11343.966861628049</v>
      </c>
      <c r="BT20" s="5">
        <f t="shared" si="11"/>
        <v>10205.616058517342</v>
      </c>
      <c r="BU20" s="5">
        <f t="shared" si="11"/>
        <v>10436.989489377755</v>
      </c>
      <c r="BV20" s="5">
        <f t="shared" si="11"/>
        <v>11726.454296608912</v>
      </c>
      <c r="BW20" s="5">
        <f t="shared" si="11"/>
        <v>10791.68193325915</v>
      </c>
      <c r="BX20" s="5">
        <f t="shared" si="11"/>
        <v>12229.273675963965</v>
      </c>
      <c r="BY20" s="5">
        <f t="shared" si="11"/>
        <v>11912.98208089022</v>
      </c>
      <c r="BZ20" s="5">
        <f t="shared" si="11"/>
        <v>8784.17202134302</v>
      </c>
      <c r="CA20" s="5">
        <f t="shared" si="11"/>
        <v>10194.310133677804</v>
      </c>
      <c r="CB20" s="5">
        <f t="shared" si="11"/>
        <v>13915.318683959576</v>
      </c>
      <c r="CC20" s="5">
        <f t="shared" si="11"/>
        <v>10431.849642453577</v>
      </c>
      <c r="CD20" s="5">
        <f t="shared" si="11"/>
        <v>11650.869465776728</v>
      </c>
      <c r="CE20" s="5">
        <f t="shared" si="11"/>
        <v>12451.93074290847</v>
      </c>
      <c r="CF20" s="5">
        <f t="shared" si="11"/>
        <v>13001.342123033693</v>
      </c>
      <c r="CG20" s="5">
        <f t="shared" si="11"/>
        <v>11348.114900574094</v>
      </c>
      <c r="CH20" s="5">
        <f t="shared" si="11"/>
        <v>11548.952483028299</v>
      </c>
      <c r="CI20" s="5">
        <f t="shared" si="11"/>
        <v>12206.1</v>
      </c>
    </row>
    <row r="21" spans="2:87" ht="15.75" customHeight="1">
      <c r="B21" s="43"/>
      <c r="C21" s="1" t="s">
        <v>2422</v>
      </c>
      <c r="D21" s="5">
        <v>-20.51034381190413</v>
      </c>
      <c r="E21" s="5">
        <v>-9.577386482512418</v>
      </c>
      <c r="F21" s="5">
        <v>-27.764308113699933</v>
      </c>
      <c r="G21" s="5">
        <v>-19.834065501864686</v>
      </c>
      <c r="H21" s="5">
        <v>-2.7548642573671067</v>
      </c>
      <c r="I21" s="5">
        <v>18.951433921300875</v>
      </c>
      <c r="J21" s="5">
        <v>-3.4185877306956214</v>
      </c>
      <c r="K21" s="5">
        <v>1.0461717755580358</v>
      </c>
      <c r="L21" s="5">
        <v>-9.17353580632394</v>
      </c>
      <c r="M21" s="5">
        <v>0.07715198941915524</v>
      </c>
      <c r="N21" s="5">
        <v>0.24172944675169283</v>
      </c>
      <c r="O21" s="5">
        <v>-9.102103262088834</v>
      </c>
      <c r="P21" s="5">
        <v>-5.798789287523787</v>
      </c>
      <c r="Q21" s="5">
        <v>4.627354147680807</v>
      </c>
      <c r="R21" s="5">
        <v>-20.378982724761475</v>
      </c>
      <c r="S21" s="5">
        <v>-9.348844219738394</v>
      </c>
      <c r="T21" s="5">
        <v>-19.534376425166666</v>
      </c>
      <c r="U21" s="5">
        <v>-6.064448004666967</v>
      </c>
      <c r="V21" s="5">
        <v>8.305416017639411</v>
      </c>
      <c r="W21" s="5">
        <v>5.802675969089055</v>
      </c>
      <c r="X21" s="5">
        <v>-6.1020174613636735</v>
      </c>
      <c r="Y21" s="5">
        <v>7.805154622076893</v>
      </c>
      <c r="Z21" s="5">
        <v>7.595742899811775</v>
      </c>
      <c r="AA21" s="5">
        <v>12.97363399717566</v>
      </c>
      <c r="AB21" s="5">
        <v>3.0587758639086804</v>
      </c>
      <c r="AC21" s="5">
        <v>15.624703962820629</v>
      </c>
      <c r="AD21" s="5">
        <v>-15.115035896598183</v>
      </c>
      <c r="AE21" s="5">
        <v>-6.432162021905363</v>
      </c>
      <c r="AF21" s="5">
        <v>-7.728839406170895</v>
      </c>
      <c r="AG21" s="5">
        <v>3.237186920400714</v>
      </c>
      <c r="AH21" s="5">
        <v>14.895835537973422</v>
      </c>
      <c r="AI21" s="5">
        <v>2.99675434167741</v>
      </c>
      <c r="AJ21" s="5">
        <v>2.170806587500862</v>
      </c>
      <c r="AK21" s="5">
        <v>-5.464923570118463</v>
      </c>
      <c r="AL21" s="5">
        <v>-6.595447322146198</v>
      </c>
      <c r="AM21" s="5">
        <v>-6.883688894804429</v>
      </c>
      <c r="AN21" s="5">
        <v>-11.645106823235151</v>
      </c>
      <c r="AO21" s="5">
        <v>-4.051627616413045</v>
      </c>
      <c r="AP21" s="5">
        <v>5.978927593868577</v>
      </c>
      <c r="AQ21" s="5">
        <v>-2.472772706694526</v>
      </c>
      <c r="AR21" s="5">
        <v>2.8517586473948198</v>
      </c>
      <c r="AS21" s="5">
        <v>1.2744318923217701</v>
      </c>
      <c r="AT21" s="5">
        <v>-3.525588631198795</v>
      </c>
      <c r="AU21" s="5">
        <v>-8.365618571234645</v>
      </c>
      <c r="AV21" s="5">
        <v>-2.6496837296641096</v>
      </c>
      <c r="AW21" s="5">
        <v>-7.105920601412663</v>
      </c>
      <c r="AX21" s="5">
        <v>-14.534052427414846</v>
      </c>
      <c r="AY21" s="5">
        <v>-4.790291702326788</v>
      </c>
      <c r="AZ21" s="5">
        <v>-6.231539107820961</v>
      </c>
      <c r="BA21" s="5">
        <v>-4.3864351880393055</v>
      </c>
      <c r="BB21" s="5">
        <v>-3.520132386951569</v>
      </c>
      <c r="BC21" s="5">
        <v>-1.6669563994184178</v>
      </c>
      <c r="BD21" s="5">
        <v>2.803597099741295</v>
      </c>
      <c r="BE21" s="5">
        <v>-8.235864909558154</v>
      </c>
      <c r="BF21" s="5">
        <v>-1.0263268564925654</v>
      </c>
      <c r="BG21" s="5">
        <v>15.376784126738663</v>
      </c>
      <c r="BH21" s="5">
        <v>1.6836101574455808</v>
      </c>
      <c r="BI21" s="5">
        <v>-9.01448011009559</v>
      </c>
      <c r="BJ21" s="5">
        <v>2.601859676611351</v>
      </c>
      <c r="BK21" s="5">
        <v>-8.083357980027174</v>
      </c>
      <c r="BL21" s="5">
        <v>-3.957641425368996</v>
      </c>
      <c r="BM21" s="5">
        <v>-2.7607277855905554</v>
      </c>
      <c r="BN21" s="5">
        <v>-15.809647108261027</v>
      </c>
      <c r="BO21" s="5">
        <v>7.827268499948081</v>
      </c>
      <c r="BP21" s="5">
        <v>7.994411708412863</v>
      </c>
      <c r="BQ21" s="5">
        <v>4.3641012018166725</v>
      </c>
      <c r="BR21" s="5">
        <v>2.5737208186444427</v>
      </c>
      <c r="BS21" s="5">
        <v>-7.063133501871621</v>
      </c>
      <c r="BT21" s="5">
        <v>-16.389214749040715</v>
      </c>
      <c r="BU21" s="5">
        <v>-14.493658995274872</v>
      </c>
      <c r="BV21" s="5">
        <v>-3.9295573802532124</v>
      </c>
      <c r="BW21" s="5">
        <v>-11.587796812584283</v>
      </c>
      <c r="BX21" s="5">
        <v>0.18985323702054302</v>
      </c>
      <c r="BY21" s="5">
        <v>-2.4014051917465973</v>
      </c>
      <c r="BZ21" s="5">
        <v>-28.034572702640315</v>
      </c>
      <c r="CA21" s="5">
        <v>-16.481839951517653</v>
      </c>
      <c r="CB21" s="5">
        <v>14.002987718923944</v>
      </c>
      <c r="CC21" s="5">
        <v>-14.535767833676783</v>
      </c>
      <c r="CD21" s="5">
        <v>-4.548795554872321</v>
      </c>
      <c r="CE21" s="5">
        <v>2.0139990898687454</v>
      </c>
      <c r="CF21" s="5">
        <v>6.515120497404525</v>
      </c>
      <c r="CG21" s="5">
        <v>-7.029150174305531</v>
      </c>
      <c r="CH21" s="5">
        <v>-5.38376317555731</v>
      </c>
      <c r="CI21" s="5">
        <v>0</v>
      </c>
    </row>
    <row r="22" spans="2:87" ht="15.75" customHeight="1">
      <c r="B22" s="43"/>
      <c r="C22" s="1" t="s">
        <v>3366</v>
      </c>
      <c r="D22" s="1">
        <v>88</v>
      </c>
      <c r="E22" s="1">
        <v>75</v>
      </c>
      <c r="F22" s="1">
        <v>89</v>
      </c>
      <c r="G22" s="1">
        <v>86</v>
      </c>
      <c r="H22" s="1">
        <v>43</v>
      </c>
      <c r="I22" s="1">
        <v>2</v>
      </c>
      <c r="J22" s="1">
        <v>45</v>
      </c>
      <c r="K22" s="1">
        <v>33</v>
      </c>
      <c r="L22" s="1">
        <v>73</v>
      </c>
      <c r="M22" s="1">
        <v>36</v>
      </c>
      <c r="N22" s="1">
        <v>34</v>
      </c>
      <c r="O22" s="1">
        <v>72</v>
      </c>
      <c r="P22" s="1">
        <v>56</v>
      </c>
      <c r="Q22" s="1">
        <v>18</v>
      </c>
      <c r="R22" s="1">
        <v>87</v>
      </c>
      <c r="S22" s="1">
        <v>74</v>
      </c>
      <c r="T22" s="1">
        <v>85</v>
      </c>
      <c r="U22" s="1">
        <v>57</v>
      </c>
      <c r="V22" s="1">
        <v>10</v>
      </c>
      <c r="W22" s="1">
        <v>17</v>
      </c>
      <c r="X22" s="1">
        <v>58</v>
      </c>
      <c r="Y22" s="1">
        <v>13</v>
      </c>
      <c r="Z22" s="1">
        <v>14</v>
      </c>
      <c r="AA22" s="1">
        <v>8</v>
      </c>
      <c r="AB22" s="1">
        <v>22</v>
      </c>
      <c r="AC22" s="1">
        <v>3</v>
      </c>
      <c r="AD22" s="1">
        <v>81</v>
      </c>
      <c r="AE22" s="1">
        <v>60</v>
      </c>
      <c r="AF22" s="1">
        <v>66</v>
      </c>
      <c r="AG22" s="1">
        <v>21</v>
      </c>
      <c r="AH22" s="1">
        <v>6</v>
      </c>
      <c r="AI22" s="1">
        <v>23</v>
      </c>
      <c r="AJ22" s="1">
        <v>29</v>
      </c>
      <c r="AK22" s="1">
        <v>55</v>
      </c>
      <c r="AL22" s="1">
        <v>61</v>
      </c>
      <c r="AM22" s="1">
        <v>62</v>
      </c>
      <c r="AN22" s="1">
        <v>77</v>
      </c>
      <c r="AO22" s="1">
        <v>50</v>
      </c>
      <c r="AP22" s="1">
        <v>16</v>
      </c>
      <c r="AQ22" s="1">
        <v>41</v>
      </c>
      <c r="AR22" s="1">
        <v>24</v>
      </c>
      <c r="AS22" s="1">
        <v>32</v>
      </c>
      <c r="AT22" s="1">
        <v>47</v>
      </c>
      <c r="AU22" s="1">
        <v>69</v>
      </c>
      <c r="AV22" s="1">
        <v>42</v>
      </c>
      <c r="AW22" s="1">
        <v>65</v>
      </c>
      <c r="AX22" s="1">
        <v>79</v>
      </c>
      <c r="AY22" s="1">
        <v>53</v>
      </c>
      <c r="AZ22" s="1">
        <v>59</v>
      </c>
      <c r="BA22" s="1">
        <v>51</v>
      </c>
      <c r="BB22" s="1">
        <v>46</v>
      </c>
      <c r="BC22" s="1">
        <v>39</v>
      </c>
      <c r="BD22" s="1">
        <v>26</v>
      </c>
      <c r="BE22" s="1">
        <v>68</v>
      </c>
      <c r="BF22" s="1">
        <v>38</v>
      </c>
      <c r="BG22" s="1">
        <v>5</v>
      </c>
      <c r="BH22" s="1">
        <v>31</v>
      </c>
      <c r="BI22" s="1">
        <v>71</v>
      </c>
      <c r="BJ22" s="1">
        <v>27</v>
      </c>
      <c r="BK22" s="1">
        <v>67</v>
      </c>
      <c r="BL22" s="1">
        <v>49</v>
      </c>
      <c r="BM22" s="1">
        <v>44</v>
      </c>
      <c r="BN22" s="1">
        <v>82</v>
      </c>
      <c r="BO22" s="1">
        <v>12</v>
      </c>
      <c r="BP22" s="1">
        <v>11</v>
      </c>
      <c r="BQ22" s="1">
        <v>19</v>
      </c>
      <c r="BR22" s="1">
        <v>28</v>
      </c>
      <c r="BS22" s="1">
        <v>64</v>
      </c>
      <c r="BT22" s="1">
        <v>83</v>
      </c>
      <c r="BU22" s="1">
        <v>78</v>
      </c>
      <c r="BV22" s="1">
        <v>48</v>
      </c>
      <c r="BW22" s="1">
        <v>76</v>
      </c>
      <c r="BX22" s="1">
        <v>35</v>
      </c>
      <c r="BY22" s="1">
        <v>40</v>
      </c>
      <c r="BZ22" s="1">
        <v>90</v>
      </c>
      <c r="CA22" s="1">
        <v>84</v>
      </c>
      <c r="CB22" s="1">
        <v>7</v>
      </c>
      <c r="CC22" s="1">
        <v>80</v>
      </c>
      <c r="CD22" s="1">
        <v>52</v>
      </c>
      <c r="CE22" s="1">
        <v>30</v>
      </c>
      <c r="CF22" s="1">
        <v>15</v>
      </c>
      <c r="CG22" s="1">
        <v>63</v>
      </c>
      <c r="CH22" s="1">
        <v>54</v>
      </c>
      <c r="CI22" s="1">
        <v>37</v>
      </c>
    </row>
    <row r="23" spans="2:87" ht="15.75" customHeight="1">
      <c r="B23" s="43" t="s">
        <v>577</v>
      </c>
      <c r="C23" s="1" t="s">
        <v>3367</v>
      </c>
      <c r="D23" s="5">
        <f aca="true" t="shared" si="12" ref="D23:AH23">12016.4*(100+D24)/100</f>
        <v>10810.110128983648</v>
      </c>
      <c r="E23" s="5">
        <f t="shared" si="12"/>
        <v>9760.675830583557</v>
      </c>
      <c r="F23" s="5">
        <f t="shared" si="12"/>
        <v>8081.089182824636</v>
      </c>
      <c r="G23" s="5">
        <f t="shared" si="12"/>
        <v>9340.008463428281</v>
      </c>
      <c r="H23" s="5">
        <f t="shared" si="12"/>
        <v>5518.17101151561</v>
      </c>
      <c r="I23" s="5">
        <f t="shared" si="12"/>
        <v>9764.61168844216</v>
      </c>
      <c r="J23" s="5">
        <f t="shared" si="12"/>
        <v>9170.865997473837</v>
      </c>
      <c r="K23" s="5">
        <f t="shared" si="12"/>
        <v>12954.571570310052</v>
      </c>
      <c r="L23" s="5">
        <f t="shared" si="12"/>
        <v>7153.988261689358</v>
      </c>
      <c r="M23" s="5">
        <f t="shared" si="12"/>
        <v>9723.160779710957</v>
      </c>
      <c r="N23" s="5">
        <f t="shared" si="12"/>
        <v>11272.363644152952</v>
      </c>
      <c r="O23" s="5">
        <f t="shared" si="12"/>
        <v>10682.88334853828</v>
      </c>
      <c r="P23" s="5">
        <f t="shared" si="12"/>
        <v>9400.168210203683</v>
      </c>
      <c r="Q23" s="5">
        <f t="shared" si="12"/>
        <v>11618.896250980672</v>
      </c>
      <c r="R23" s="5">
        <f t="shared" si="12"/>
        <v>12632.029872669607</v>
      </c>
      <c r="S23" s="5">
        <f t="shared" si="12"/>
        <v>11749.440009705584</v>
      </c>
      <c r="T23" s="5">
        <f t="shared" si="12"/>
        <v>11280.947282114612</v>
      </c>
      <c r="U23" s="5">
        <f t="shared" si="12"/>
        <v>8437.026838012642</v>
      </c>
      <c r="V23" s="5">
        <f t="shared" si="12"/>
        <v>8179.8753843087015</v>
      </c>
      <c r="W23" s="5">
        <f t="shared" si="12"/>
        <v>7377.82289748823</v>
      </c>
      <c r="X23" s="5">
        <f t="shared" si="12"/>
        <v>9057.893194770764</v>
      </c>
      <c r="Y23" s="5">
        <f t="shared" si="12"/>
        <v>9298.494807733436</v>
      </c>
      <c r="Z23" s="5">
        <f t="shared" si="12"/>
        <v>10226.771598868441</v>
      </c>
      <c r="AA23" s="5">
        <f t="shared" si="12"/>
        <v>12945.508730536067</v>
      </c>
      <c r="AB23" s="5">
        <f t="shared" si="12"/>
        <v>12047.218680811215</v>
      </c>
      <c r="AC23" s="5">
        <f t="shared" si="12"/>
        <v>7569.260478472705</v>
      </c>
      <c r="AD23" s="5">
        <f t="shared" si="12"/>
        <v>9849.388348662014</v>
      </c>
      <c r="AE23" s="5">
        <f t="shared" si="12"/>
        <v>11688.127160349659</v>
      </c>
      <c r="AF23" s="5">
        <f t="shared" si="12"/>
        <v>12473.37894419731</v>
      </c>
      <c r="AG23" s="5">
        <f t="shared" si="12"/>
        <v>8396.069162121792</v>
      </c>
      <c r="AH23" s="5">
        <f t="shared" si="12"/>
        <v>8043.648796571123</v>
      </c>
      <c r="AI23" s="5">
        <f aca="true" t="shared" si="13" ref="AI23:BK23">12016.4*(100+AI24)/100</f>
        <v>6783.880064737034</v>
      </c>
      <c r="AJ23" s="5">
        <f t="shared" si="13"/>
        <v>9697.256224517892</v>
      </c>
      <c r="AK23" s="5">
        <f t="shared" si="13"/>
        <v>12852.39961448879</v>
      </c>
      <c r="AL23" s="5">
        <f t="shared" si="13"/>
        <v>8308.814714223481</v>
      </c>
      <c r="AM23" s="5">
        <f t="shared" si="13"/>
        <v>8328.48475697685</v>
      </c>
      <c r="AN23" s="5">
        <f t="shared" si="13"/>
        <v>15356.9592</v>
      </c>
      <c r="AO23" s="5">
        <f t="shared" si="13"/>
        <v>8779.827384835473</v>
      </c>
      <c r="AP23" s="5">
        <f t="shared" si="13"/>
        <v>10810.989134333495</v>
      </c>
      <c r="AQ23" s="5">
        <f t="shared" si="13"/>
        <v>11928.007455869089</v>
      </c>
      <c r="AR23" s="5">
        <f t="shared" si="13"/>
        <v>8040.805842981594</v>
      </c>
      <c r="AS23" s="5">
        <f t="shared" si="13"/>
        <v>8312.232814309362</v>
      </c>
      <c r="AT23" s="5">
        <f t="shared" si="13"/>
        <v>9811.31135850499</v>
      </c>
      <c r="AU23" s="5">
        <f t="shared" si="13"/>
        <v>8303.825528623052</v>
      </c>
      <c r="AV23" s="5">
        <f t="shared" si="13"/>
        <v>14241.80574605217</v>
      </c>
      <c r="AW23" s="5">
        <f t="shared" si="13"/>
        <v>12045.870835638523</v>
      </c>
      <c r="AX23" s="5">
        <f t="shared" si="13"/>
        <v>8950.371726544672</v>
      </c>
      <c r="AY23" s="5">
        <f t="shared" si="13"/>
        <v>11863.52437184446</v>
      </c>
      <c r="AZ23" s="5">
        <f t="shared" si="13"/>
        <v>10014.2365538136</v>
      </c>
      <c r="BA23" s="5">
        <f t="shared" si="13"/>
        <v>14345.486046374903</v>
      </c>
      <c r="BB23" s="5">
        <f t="shared" si="13"/>
        <v>9154.87441352957</v>
      </c>
      <c r="BC23" s="5">
        <f t="shared" si="13"/>
        <v>9417.014999881496</v>
      </c>
      <c r="BD23" s="5">
        <f t="shared" si="13"/>
        <v>13221.73856053667</v>
      </c>
      <c r="BE23" s="5">
        <f t="shared" si="13"/>
        <v>8735.37623002639</v>
      </c>
      <c r="BF23" s="5">
        <f t="shared" si="13"/>
        <v>10150.649075448682</v>
      </c>
      <c r="BG23" s="5">
        <f t="shared" si="13"/>
        <v>10861.664774807123</v>
      </c>
      <c r="BH23" s="5">
        <f t="shared" si="13"/>
        <v>11319.243082016981</v>
      </c>
      <c r="BI23" s="5">
        <f t="shared" si="13"/>
        <v>11691.466101319022</v>
      </c>
      <c r="BJ23" s="5">
        <f t="shared" si="13"/>
        <v>11213.075348463652</v>
      </c>
      <c r="BK23" s="5">
        <f t="shared" si="13"/>
        <v>7310.196093092884</v>
      </c>
      <c r="BL23" s="5">
        <f aca="true" t="shared" si="14" ref="BL23:CI23">12016.4*(100+BL24)/100</f>
        <v>11455.203344981086</v>
      </c>
      <c r="BM23" s="5">
        <f t="shared" si="14"/>
        <v>10443.190153212368</v>
      </c>
      <c r="BN23" s="5">
        <f t="shared" si="14"/>
        <v>10802.534017148642</v>
      </c>
      <c r="BO23" s="5">
        <f t="shared" si="14"/>
        <v>10368.810885134722</v>
      </c>
      <c r="BP23" s="5">
        <f t="shared" si="14"/>
        <v>9277.784471468205</v>
      </c>
      <c r="BQ23" s="5">
        <f t="shared" si="14"/>
        <v>11924.025989788288</v>
      </c>
      <c r="BR23" s="5">
        <f t="shared" si="14"/>
        <v>8714.150977000158</v>
      </c>
      <c r="BS23" s="5">
        <f t="shared" si="14"/>
        <v>11130.916211532323</v>
      </c>
      <c r="BT23" s="5">
        <f t="shared" si="14"/>
        <v>7370.374488363268</v>
      </c>
      <c r="BU23" s="5">
        <f t="shared" si="14"/>
        <v>10868.227969468333</v>
      </c>
      <c r="BV23" s="5">
        <f t="shared" si="14"/>
        <v>10225.339894395753</v>
      </c>
      <c r="BW23" s="5">
        <f t="shared" si="14"/>
        <v>8544.442044218842</v>
      </c>
      <c r="BX23" s="5">
        <f t="shared" si="14"/>
        <v>10166.322665014923</v>
      </c>
      <c r="BY23" s="5">
        <f t="shared" si="14"/>
        <v>5342.305550980415</v>
      </c>
      <c r="BZ23" s="5">
        <f t="shared" si="14"/>
        <v>5997.515300566269</v>
      </c>
      <c r="CA23" s="5">
        <f t="shared" si="14"/>
        <v>9386.739645120018</v>
      </c>
      <c r="CB23" s="5">
        <f t="shared" si="14"/>
        <v>9966.655557818387</v>
      </c>
      <c r="CC23" s="5">
        <f t="shared" si="14"/>
        <v>12650.876339474455</v>
      </c>
      <c r="CD23" s="5">
        <f t="shared" si="14"/>
        <v>8251.79490420435</v>
      </c>
      <c r="CE23" s="5">
        <f t="shared" si="14"/>
        <v>8919.314796428614</v>
      </c>
      <c r="CF23" s="5">
        <f t="shared" si="14"/>
        <v>12047.365409215286</v>
      </c>
      <c r="CG23" s="5">
        <f t="shared" si="14"/>
        <v>5316.866000737651</v>
      </c>
      <c r="CH23" s="5">
        <f t="shared" si="14"/>
        <v>8652.696139984888</v>
      </c>
      <c r="CI23" s="5">
        <f t="shared" si="14"/>
        <v>12016.4</v>
      </c>
    </row>
    <row r="24" spans="2:87" ht="15.75" customHeight="1">
      <c r="B24" s="43"/>
      <c r="C24" s="1" t="s">
        <v>2422</v>
      </c>
      <c r="D24" s="5">
        <v>-10.038696040547501</v>
      </c>
      <c r="E24" s="5">
        <v>-18.772046281885114</v>
      </c>
      <c r="F24" s="5">
        <v>-32.74949916094141</v>
      </c>
      <c r="G24" s="5">
        <v>-22.272823279615505</v>
      </c>
      <c r="H24" s="5">
        <v>-54.07800163513523</v>
      </c>
      <c r="I24" s="5">
        <v>-18.739292230267278</v>
      </c>
      <c r="J24" s="5">
        <v>-23.68042011356283</v>
      </c>
      <c r="K24" s="5">
        <v>7.807426270014739</v>
      </c>
      <c r="L24" s="5">
        <v>-40.464795931482314</v>
      </c>
      <c r="M24" s="5">
        <v>-19.08424503419527</v>
      </c>
      <c r="N24" s="5">
        <v>-6.191840782988645</v>
      </c>
      <c r="O24" s="5">
        <v>-11.097472216818016</v>
      </c>
      <c r="P24" s="5">
        <v>-21.772176274061415</v>
      </c>
      <c r="Q24" s="5">
        <v>-3.3080102944253564</v>
      </c>
      <c r="R24" s="5">
        <v>5.123247167784095</v>
      </c>
      <c r="S24" s="5">
        <v>-2.2216303576313545</v>
      </c>
      <c r="T24" s="5">
        <v>-6.120408091320096</v>
      </c>
      <c r="U24" s="5">
        <v>-29.787400236238447</v>
      </c>
      <c r="V24" s="5">
        <v>-31.927404344822886</v>
      </c>
      <c r="W24" s="5">
        <v>-38.602053048431884</v>
      </c>
      <c r="X24" s="5">
        <v>-24.620575257391863</v>
      </c>
      <c r="Y24" s="5">
        <v>-22.618298261264304</v>
      </c>
      <c r="Z24" s="5">
        <v>-14.893215947634552</v>
      </c>
      <c r="AA24" s="5">
        <v>7.732005680037846</v>
      </c>
      <c r="AB24" s="5">
        <v>0.25647182859438455</v>
      </c>
      <c r="AC24" s="5">
        <v>-37.00891715927644</v>
      </c>
      <c r="AD24" s="5">
        <v>-18.033784256000008</v>
      </c>
      <c r="AE24" s="5">
        <v>-2.731873436722665</v>
      </c>
      <c r="AF24" s="5">
        <v>3.8029604889759705</v>
      </c>
      <c r="AG24" s="5">
        <v>-30.128248376204247</v>
      </c>
      <c r="AH24" s="5">
        <v>-33.06107655727902</v>
      </c>
      <c r="AI24" s="5">
        <v>-43.54482153775644</v>
      </c>
      <c r="AJ24" s="5">
        <v>-19.299821706019326</v>
      </c>
      <c r="AK24" s="5">
        <v>6.957155341772836</v>
      </c>
      <c r="AL24" s="5">
        <v>-30.85437640039047</v>
      </c>
      <c r="AM24" s="5">
        <v>-30.69068309163435</v>
      </c>
      <c r="AN24" s="5">
        <v>27.8</v>
      </c>
      <c r="AO24" s="5">
        <v>-26.93462780170871</v>
      </c>
      <c r="AP24" s="5">
        <v>-10.031380993196848</v>
      </c>
      <c r="AQ24" s="5">
        <v>-0.7355992154964075</v>
      </c>
      <c r="AR24" s="5">
        <v>-33.08473550329888</v>
      </c>
      <c r="AS24" s="5">
        <v>-30.825931108240724</v>
      </c>
      <c r="AT24" s="5">
        <v>-18.350659444550853</v>
      </c>
      <c r="AU24" s="5">
        <v>-30.895896203330018</v>
      </c>
      <c r="AV24" s="5">
        <v>18.519737575747897</v>
      </c>
      <c r="AW24" s="5">
        <v>0.24525511499720043</v>
      </c>
      <c r="AX24" s="5">
        <v>-25.515364613822168</v>
      </c>
      <c r="AY24" s="5">
        <v>-1.2722248606532705</v>
      </c>
      <c r="AZ24" s="5">
        <v>-16.661924088632208</v>
      </c>
      <c r="BA24" s="5">
        <v>19.382560886579192</v>
      </c>
      <c r="BB24" s="5">
        <v>-23.81350143529203</v>
      </c>
      <c r="BC24" s="5">
        <v>-21.631977964436146</v>
      </c>
      <c r="BD24" s="5">
        <v>10.030779272799428</v>
      </c>
      <c r="BE24" s="5">
        <v>-27.304548533451023</v>
      </c>
      <c r="BF24" s="5">
        <v>-15.526704541720616</v>
      </c>
      <c r="BG24" s="5">
        <v>-9.609660340808212</v>
      </c>
      <c r="BH24" s="5">
        <v>-5.801711976823498</v>
      </c>
      <c r="BI24" s="5">
        <v>-2.704086903573266</v>
      </c>
      <c r="BJ24" s="5">
        <v>-6.685235607472684</v>
      </c>
      <c r="BK24" s="5">
        <v>-39.16484060872737</v>
      </c>
      <c r="BL24" s="5">
        <v>-4.670256108476034</v>
      </c>
      <c r="BM24" s="5">
        <v>-13.092189397720034</v>
      </c>
      <c r="BN24" s="5">
        <v>-10.101744140103165</v>
      </c>
      <c r="BO24" s="5">
        <v>-13.711170690600161</v>
      </c>
      <c r="BP24" s="5">
        <v>-22.790648851001926</v>
      </c>
      <c r="BQ24" s="5">
        <v>-0.7687328169144747</v>
      </c>
      <c r="BR24" s="5">
        <v>-27.48118423987085</v>
      </c>
      <c r="BS24" s="5">
        <v>-7.368960657665157</v>
      </c>
      <c r="BT24" s="5">
        <v>-38.6640384111442</v>
      </c>
      <c r="BU24" s="5">
        <v>-9.555041697444032</v>
      </c>
      <c r="BV24" s="5">
        <v>-14.905130534970922</v>
      </c>
      <c r="BW24" s="5">
        <v>-28.893495188085915</v>
      </c>
      <c r="BX24" s="5">
        <v>-15.396269556481778</v>
      </c>
      <c r="BY24" s="5">
        <v>-55.54154696098319</v>
      </c>
      <c r="BZ24" s="5">
        <v>-50.08891764117149</v>
      </c>
      <c r="CA24" s="5">
        <v>-21.883928255384145</v>
      </c>
      <c r="CB24" s="5">
        <v>-17.057891233494338</v>
      </c>
      <c r="CC24" s="5">
        <v>5.280086710449505</v>
      </c>
      <c r="CD24" s="5">
        <v>-31.328892977893975</v>
      </c>
      <c r="CE24" s="5">
        <v>-25.773819143598608</v>
      </c>
      <c r="CF24" s="5">
        <v>0.25769289650217075</v>
      </c>
      <c r="CG24" s="5">
        <v>-55.75325388021661</v>
      </c>
      <c r="CH24" s="5">
        <v>-27.992608934581988</v>
      </c>
      <c r="CI24" s="5">
        <v>0</v>
      </c>
    </row>
    <row r="25" spans="2:87" ht="15.75" customHeight="1">
      <c r="B25" s="43"/>
      <c r="C25" s="1" t="s">
        <v>3366</v>
      </c>
      <c r="D25" s="1">
        <v>36</v>
      </c>
      <c r="E25" s="1">
        <v>51</v>
      </c>
      <c r="F25" s="1">
        <v>78</v>
      </c>
      <c r="G25" s="1">
        <v>57</v>
      </c>
      <c r="H25" s="1">
        <v>88</v>
      </c>
      <c r="I25" s="1">
        <v>50</v>
      </c>
      <c r="J25" s="1">
        <v>60</v>
      </c>
      <c r="K25" s="1">
        <v>8</v>
      </c>
      <c r="L25" s="1">
        <v>85</v>
      </c>
      <c r="M25" s="1">
        <v>52</v>
      </c>
      <c r="N25" s="1">
        <v>30</v>
      </c>
      <c r="O25" s="1">
        <v>38</v>
      </c>
      <c r="P25" s="1">
        <v>55</v>
      </c>
      <c r="Q25" s="1">
        <v>25</v>
      </c>
      <c r="R25" s="1">
        <v>12</v>
      </c>
      <c r="S25" s="1">
        <v>22</v>
      </c>
      <c r="T25" s="1">
        <v>29</v>
      </c>
      <c r="U25" s="1">
        <v>70</v>
      </c>
      <c r="V25" s="1">
        <v>77</v>
      </c>
      <c r="W25" s="1">
        <v>82</v>
      </c>
      <c r="X25" s="1">
        <v>62</v>
      </c>
      <c r="Y25" s="1">
        <v>58</v>
      </c>
      <c r="Z25" s="1">
        <v>41</v>
      </c>
      <c r="AA25" s="1">
        <v>9</v>
      </c>
      <c r="AB25" s="1">
        <v>16</v>
      </c>
      <c r="AC25" s="1">
        <v>81</v>
      </c>
      <c r="AD25" s="1">
        <v>47</v>
      </c>
      <c r="AE25" s="1">
        <v>24</v>
      </c>
      <c r="AF25" s="1">
        <v>14</v>
      </c>
      <c r="AG25" s="1">
        <v>71</v>
      </c>
      <c r="AH25" s="1">
        <v>79</v>
      </c>
      <c r="AI25" s="1">
        <v>86</v>
      </c>
      <c r="AJ25" s="1">
        <v>53</v>
      </c>
      <c r="AK25" s="1">
        <v>10</v>
      </c>
      <c r="AL25" s="1">
        <v>74</v>
      </c>
      <c r="AM25" s="1">
        <v>72</v>
      </c>
      <c r="AN25" s="1">
        <v>2</v>
      </c>
      <c r="AO25" s="1">
        <v>65</v>
      </c>
      <c r="AP25" s="1">
        <v>35</v>
      </c>
      <c r="AQ25" s="1">
        <v>19</v>
      </c>
      <c r="AR25" s="1">
        <v>80</v>
      </c>
      <c r="AS25" s="1">
        <v>73</v>
      </c>
      <c r="AT25" s="1">
        <v>49</v>
      </c>
      <c r="AU25" s="1">
        <v>75</v>
      </c>
      <c r="AV25" s="1">
        <v>4</v>
      </c>
      <c r="AW25" s="1">
        <v>17</v>
      </c>
      <c r="AX25" s="1">
        <v>63</v>
      </c>
      <c r="AY25" s="1">
        <v>21</v>
      </c>
      <c r="AZ25" s="1">
        <v>45</v>
      </c>
      <c r="BA25" s="1">
        <v>3</v>
      </c>
      <c r="BB25" s="1">
        <v>61</v>
      </c>
      <c r="BC25" s="1">
        <v>54</v>
      </c>
      <c r="BD25" s="1">
        <v>7</v>
      </c>
      <c r="BE25" s="1">
        <v>66</v>
      </c>
      <c r="BF25" s="1">
        <v>44</v>
      </c>
      <c r="BG25" s="1">
        <v>34</v>
      </c>
      <c r="BH25" s="1">
        <v>28</v>
      </c>
      <c r="BI25" s="1">
        <v>23</v>
      </c>
      <c r="BJ25" s="1">
        <v>31</v>
      </c>
      <c r="BK25" s="1">
        <v>84</v>
      </c>
      <c r="BL25" s="1">
        <v>26</v>
      </c>
      <c r="BM25" s="1">
        <v>39</v>
      </c>
      <c r="BN25" s="1">
        <v>37</v>
      </c>
      <c r="BO25" s="1">
        <v>40</v>
      </c>
      <c r="BP25" s="1">
        <v>59</v>
      </c>
      <c r="BQ25" s="1">
        <v>20</v>
      </c>
      <c r="BR25" s="1">
        <v>67</v>
      </c>
      <c r="BS25" s="1">
        <v>32</v>
      </c>
      <c r="BT25" s="1">
        <v>83</v>
      </c>
      <c r="BU25" s="1">
        <v>33</v>
      </c>
      <c r="BV25" s="1">
        <v>42</v>
      </c>
      <c r="BW25" s="1">
        <v>69</v>
      </c>
      <c r="BX25" s="1">
        <v>43</v>
      </c>
      <c r="BY25" s="1">
        <v>89</v>
      </c>
      <c r="BZ25" s="1">
        <v>87</v>
      </c>
      <c r="CA25" s="1">
        <v>56</v>
      </c>
      <c r="CB25" s="1">
        <v>46</v>
      </c>
      <c r="CC25" s="1">
        <v>11</v>
      </c>
      <c r="CD25" s="1">
        <v>76</v>
      </c>
      <c r="CE25" s="1">
        <v>64</v>
      </c>
      <c r="CF25" s="1">
        <v>15</v>
      </c>
      <c r="CG25" s="1">
        <v>90</v>
      </c>
      <c r="CH25" s="1">
        <v>68</v>
      </c>
      <c r="CI25" s="1">
        <v>18</v>
      </c>
    </row>
    <row r="26" spans="2:87" ht="15.75" customHeight="1">
      <c r="B26" s="40" t="s">
        <v>2418</v>
      </c>
      <c r="C26" s="1" t="s">
        <v>3367</v>
      </c>
      <c r="D26" s="5">
        <f aca="true" t="shared" si="15" ref="D26:AH26">12558.9*(100+D27)/100</f>
        <v>12172.716476243355</v>
      </c>
      <c r="E26" s="5">
        <f t="shared" si="15"/>
        <v>9965.215429515014</v>
      </c>
      <c r="F26" s="5">
        <f t="shared" si="15"/>
        <v>10866.468007263376</v>
      </c>
      <c r="G26" s="5">
        <f t="shared" si="15"/>
        <v>8308.86874921673</v>
      </c>
      <c r="H26" s="5">
        <f t="shared" si="15"/>
        <v>9799.196805181837</v>
      </c>
      <c r="I26" s="5">
        <f t="shared" si="15"/>
        <v>12089.310454346562</v>
      </c>
      <c r="J26" s="5">
        <f t="shared" si="15"/>
        <v>12044.46099278725</v>
      </c>
      <c r="K26" s="5">
        <f t="shared" si="15"/>
        <v>10860.777410582275</v>
      </c>
      <c r="L26" s="5">
        <f t="shared" si="15"/>
        <v>10190.252381404465</v>
      </c>
      <c r="M26" s="5">
        <f t="shared" si="15"/>
        <v>12234.03952294437</v>
      </c>
      <c r="N26" s="5">
        <f t="shared" si="15"/>
        <v>9451.456165978405</v>
      </c>
      <c r="O26" s="5">
        <f t="shared" si="15"/>
        <v>11570.585349192666</v>
      </c>
      <c r="P26" s="5">
        <f t="shared" si="15"/>
        <v>12210.044911712106</v>
      </c>
      <c r="Q26" s="5">
        <f t="shared" si="15"/>
        <v>11118.303658312443</v>
      </c>
      <c r="R26" s="5">
        <f t="shared" si="15"/>
        <v>11957.089692576807</v>
      </c>
      <c r="S26" s="5">
        <f t="shared" si="15"/>
        <v>10574.246119876287</v>
      </c>
      <c r="T26" s="5">
        <f t="shared" si="15"/>
        <v>9590.78411451127</v>
      </c>
      <c r="U26" s="5">
        <f t="shared" si="15"/>
        <v>12988.481219482026</v>
      </c>
      <c r="V26" s="5">
        <f t="shared" si="15"/>
        <v>12187.735379701599</v>
      </c>
      <c r="W26" s="5">
        <f t="shared" si="15"/>
        <v>10565.424329563133</v>
      </c>
      <c r="X26" s="5">
        <f t="shared" si="15"/>
        <v>10037.15175698697</v>
      </c>
      <c r="Y26" s="5">
        <f t="shared" si="15"/>
        <v>11020.335278561732</v>
      </c>
      <c r="Z26" s="5">
        <f t="shared" si="15"/>
        <v>11417.460988702134</v>
      </c>
      <c r="AA26" s="5">
        <f t="shared" si="15"/>
        <v>12251.511211619072</v>
      </c>
      <c r="AB26" s="5">
        <f t="shared" si="15"/>
        <v>12141.717520910066</v>
      </c>
      <c r="AC26" s="5">
        <f t="shared" si="15"/>
        <v>13630.335226459298</v>
      </c>
      <c r="AD26" s="5">
        <f t="shared" si="15"/>
        <v>8430.906218079997</v>
      </c>
      <c r="AE26" s="5">
        <f t="shared" si="15"/>
        <v>11871.843492387852</v>
      </c>
      <c r="AF26" s="5">
        <f t="shared" si="15"/>
        <v>12209.608588378851</v>
      </c>
      <c r="AG26" s="5">
        <f t="shared" si="15"/>
        <v>11058.013132796375</v>
      </c>
      <c r="AH26" s="5">
        <f t="shared" si="15"/>
        <v>12619.77143148075</v>
      </c>
      <c r="AI26" s="5">
        <f aca="true" t="shared" si="16" ref="AI26:BK26">12558.9*(100+AI27)/100</f>
        <v>11250.162037829805</v>
      </c>
      <c r="AJ26" s="5">
        <f t="shared" si="16"/>
        <v>9217.627091786173</v>
      </c>
      <c r="AK26" s="5">
        <f t="shared" si="16"/>
        <v>11695.289554260911</v>
      </c>
      <c r="AL26" s="5">
        <f t="shared" si="16"/>
        <v>8353.458019507738</v>
      </c>
      <c r="AM26" s="5">
        <f t="shared" si="16"/>
        <v>11282.330593194847</v>
      </c>
      <c r="AN26" s="5">
        <f t="shared" si="16"/>
        <v>11221.374306448437</v>
      </c>
      <c r="AO26" s="5">
        <f t="shared" si="16"/>
        <v>10131.114078120134</v>
      </c>
      <c r="AP26" s="5">
        <f t="shared" si="16"/>
        <v>12901.629576170111</v>
      </c>
      <c r="AQ26" s="5">
        <f t="shared" si="16"/>
        <v>11945.815646030322</v>
      </c>
      <c r="AR26" s="5">
        <f t="shared" si="16"/>
        <v>10982.116690492023</v>
      </c>
      <c r="AS26" s="5">
        <f t="shared" si="16"/>
        <v>11749.887140406663</v>
      </c>
      <c r="AT26" s="5">
        <f t="shared" si="16"/>
        <v>12429.876593044044</v>
      </c>
      <c r="AU26" s="5">
        <f t="shared" si="16"/>
        <v>10851.757902373503</v>
      </c>
      <c r="AV26" s="5">
        <f t="shared" si="16"/>
        <v>13030.857886233893</v>
      </c>
      <c r="AW26" s="5">
        <f t="shared" si="16"/>
        <v>11127.126601946693</v>
      </c>
      <c r="AX26" s="5">
        <f t="shared" si="16"/>
        <v>13763.037935361128</v>
      </c>
      <c r="AY26" s="5">
        <f t="shared" si="16"/>
        <v>9980.38355098554</v>
      </c>
      <c r="AZ26" s="5">
        <f t="shared" si="16"/>
        <v>11342.039526542183</v>
      </c>
      <c r="BA26" s="5">
        <f t="shared" si="16"/>
        <v>10059.639622804814</v>
      </c>
      <c r="BB26" s="5">
        <f t="shared" si="16"/>
        <v>9917.311415312057</v>
      </c>
      <c r="BC26" s="5">
        <f t="shared" si="16"/>
        <v>12979.909742876116</v>
      </c>
      <c r="BD26" s="5">
        <f t="shared" si="16"/>
        <v>13497.526457714572</v>
      </c>
      <c r="BE26" s="5">
        <f t="shared" si="16"/>
        <v>10504.831637230141</v>
      </c>
      <c r="BF26" s="5">
        <f t="shared" si="16"/>
        <v>12995.859304634561</v>
      </c>
      <c r="BG26" s="5">
        <f t="shared" si="16"/>
        <v>9645.171974198813</v>
      </c>
      <c r="BH26" s="5">
        <f t="shared" si="16"/>
        <v>10217.549175808528</v>
      </c>
      <c r="BI26" s="5">
        <f t="shared" si="16"/>
        <v>10350.670438455267</v>
      </c>
      <c r="BJ26" s="5">
        <f t="shared" si="16"/>
        <v>13069.08315291096</v>
      </c>
      <c r="BK26" s="5">
        <f t="shared" si="16"/>
        <v>11462.949168052248</v>
      </c>
      <c r="BL26" s="5">
        <f aca="true" t="shared" si="17" ref="BL26:CI26">12558.9*(100+BL27)/100</f>
        <v>11578.767048768643</v>
      </c>
      <c r="BM26" s="5">
        <f t="shared" si="17"/>
        <v>9756.383926952774</v>
      </c>
      <c r="BN26" s="5">
        <f t="shared" si="17"/>
        <v>11162.818366751668</v>
      </c>
      <c r="BO26" s="5">
        <f t="shared" si="17"/>
        <v>10533.108559231016</v>
      </c>
      <c r="BP26" s="5">
        <f t="shared" si="17"/>
        <v>13147.371967913154</v>
      </c>
      <c r="BQ26" s="5">
        <f t="shared" si="17"/>
        <v>10363.042118198136</v>
      </c>
      <c r="BR26" s="5">
        <f t="shared" si="17"/>
        <v>12847.550567534738</v>
      </c>
      <c r="BS26" s="5">
        <f t="shared" si="17"/>
        <v>9894.900414071995</v>
      </c>
      <c r="BT26" s="5">
        <f t="shared" si="17"/>
        <v>9753.66274395621</v>
      </c>
      <c r="BU26" s="5">
        <f t="shared" si="17"/>
        <v>10412.15516619287</v>
      </c>
      <c r="BV26" s="5">
        <f t="shared" si="17"/>
        <v>8774.886708863436</v>
      </c>
      <c r="BW26" s="5">
        <f t="shared" si="17"/>
        <v>11500.828099992608</v>
      </c>
      <c r="BX26" s="5">
        <f t="shared" si="17"/>
        <v>11428.89112747804</v>
      </c>
      <c r="BY26" s="5">
        <f t="shared" si="17"/>
        <v>11358.022837041754</v>
      </c>
      <c r="BZ26" s="5">
        <f t="shared" si="17"/>
        <v>7401.401912598982</v>
      </c>
      <c r="CA26" s="5">
        <f t="shared" si="17"/>
        <v>8913.398226922896</v>
      </c>
      <c r="CB26" s="5">
        <f t="shared" si="17"/>
        <v>11681.344135096377</v>
      </c>
      <c r="CC26" s="5">
        <f t="shared" si="17"/>
        <v>9632.588436542346</v>
      </c>
      <c r="CD26" s="5">
        <f t="shared" si="17"/>
        <v>8959.321452562657</v>
      </c>
      <c r="CE26" s="5">
        <f t="shared" si="17"/>
        <v>11953.373029968367</v>
      </c>
      <c r="CF26" s="5">
        <f t="shared" si="17"/>
        <v>9863.219595303048</v>
      </c>
      <c r="CG26" s="5">
        <f t="shared" si="17"/>
        <v>12608.688336189265</v>
      </c>
      <c r="CH26" s="5">
        <f t="shared" si="17"/>
        <v>11620.279661161632</v>
      </c>
      <c r="CI26" s="5">
        <f t="shared" si="17"/>
        <v>12558.9</v>
      </c>
    </row>
    <row r="27" spans="2:87" ht="15.75" customHeight="1">
      <c r="B27" s="40"/>
      <c r="C27" s="1" t="s">
        <v>2422</v>
      </c>
      <c r="D27" s="5">
        <v>-3.0749788895257035</v>
      </c>
      <c r="E27" s="5">
        <v>-20.65216356914209</v>
      </c>
      <c r="F27" s="5">
        <v>-13.475957231418544</v>
      </c>
      <c r="G27" s="5">
        <v>-33.84079219345061</v>
      </c>
      <c r="H27" s="5">
        <v>-21.974083676262758</v>
      </c>
      <c r="I27" s="5">
        <v>-3.7390977366922096</v>
      </c>
      <c r="J27" s="5">
        <v>-4.096210712823178</v>
      </c>
      <c r="K27" s="5">
        <v>-13.521268498178374</v>
      </c>
      <c r="L27" s="5">
        <v>-18.860311162566255</v>
      </c>
      <c r="M27" s="5">
        <v>-2.586695308153031</v>
      </c>
      <c r="N27" s="5">
        <v>-24.74296183600152</v>
      </c>
      <c r="O27" s="5">
        <v>-7.869436422038023</v>
      </c>
      <c r="P27" s="5">
        <v>-2.7777519391657957</v>
      </c>
      <c r="Q27" s="5">
        <v>-11.470720697573489</v>
      </c>
      <c r="R27" s="5">
        <v>-4.791903012391163</v>
      </c>
      <c r="S27" s="5">
        <v>-15.802768396306298</v>
      </c>
      <c r="T27" s="5">
        <v>-23.63356572222669</v>
      </c>
      <c r="U27" s="5">
        <v>3.4205322080916867</v>
      </c>
      <c r="V27" s="5">
        <v>-2.9553911592448356</v>
      </c>
      <c r="W27" s="5">
        <v>-15.87301173221276</v>
      </c>
      <c r="X27" s="5">
        <v>-20.07937194350643</v>
      </c>
      <c r="Y27" s="5">
        <v>-12.250792039416403</v>
      </c>
      <c r="Z27" s="5">
        <v>-9.088686201003792</v>
      </c>
      <c r="AA27" s="5">
        <v>-2.447577322702843</v>
      </c>
      <c r="AB27" s="5">
        <v>-3.321807475893057</v>
      </c>
      <c r="AC27" s="5">
        <v>8.531282408963348</v>
      </c>
      <c r="AD27" s="5">
        <v>-32.869071191903764</v>
      </c>
      <c r="AE27" s="5">
        <v>-5.470674243860096</v>
      </c>
      <c r="AF27" s="5">
        <v>-2.7812261553253004</v>
      </c>
      <c r="AG27" s="5">
        <v>-11.95078284884522</v>
      </c>
      <c r="AH27" s="5">
        <v>0.48468760385664833</v>
      </c>
      <c r="AI27" s="5">
        <v>-10.420800883598035</v>
      </c>
      <c r="AJ27" s="5">
        <v>-26.604821347521103</v>
      </c>
      <c r="AK27" s="5">
        <v>-6.876481584685679</v>
      </c>
      <c r="AL27" s="5">
        <v>-33.48575098529538</v>
      </c>
      <c r="AM27" s="5">
        <v>-10.164659379445274</v>
      </c>
      <c r="AN27" s="5">
        <v>-10.650022641724687</v>
      </c>
      <c r="AO27" s="5">
        <v>-19.331198766451408</v>
      </c>
      <c r="AP27" s="5">
        <v>2.7289776665959</v>
      </c>
      <c r="AQ27" s="5">
        <v>-4.881672391448932</v>
      </c>
      <c r="AR27" s="5">
        <v>-12.555106812762084</v>
      </c>
      <c r="AS27" s="5">
        <v>-6.441749353791626</v>
      </c>
      <c r="AT27" s="5">
        <v>-1.027346399413609</v>
      </c>
      <c r="AU27" s="5">
        <v>-13.593086159030621</v>
      </c>
      <c r="AV27" s="5">
        <v>3.757955603069485</v>
      </c>
      <c r="AW27" s="5">
        <v>-11.400468178369971</v>
      </c>
      <c r="AX27" s="5">
        <v>9.587925179443491</v>
      </c>
      <c r="AY27" s="5">
        <v>-20.531387693304815</v>
      </c>
      <c r="AZ27" s="5">
        <v>-9.689228144644979</v>
      </c>
      <c r="BA27" s="5">
        <v>-19.900312743912174</v>
      </c>
      <c r="BB27" s="5">
        <v>-21.0335983620217</v>
      </c>
      <c r="BC27" s="5">
        <v>3.352281990270778</v>
      </c>
      <c r="BD27" s="5">
        <v>7.473795139021511</v>
      </c>
      <c r="BE27" s="5">
        <v>-16.355479880959788</v>
      </c>
      <c r="BF27" s="5">
        <v>3.4792800693895343</v>
      </c>
      <c r="BG27" s="5">
        <v>-23.200503434227414</v>
      </c>
      <c r="BH27" s="5">
        <v>-18.64296096148127</v>
      </c>
      <c r="BI27" s="5">
        <v>-17.5829854648475</v>
      </c>
      <c r="BJ27" s="5">
        <v>4.062323554697933</v>
      </c>
      <c r="BK27" s="5">
        <v>-8.726487446733023</v>
      </c>
      <c r="BL27" s="5">
        <v>-7.804289796330554</v>
      </c>
      <c r="BM27" s="5">
        <v>-22.31498039674833</v>
      </c>
      <c r="BN27" s="5">
        <v>-11.116273186730774</v>
      </c>
      <c r="BO27" s="5">
        <v>-16.130325432712933</v>
      </c>
      <c r="BP27" s="5">
        <v>4.685696740265111</v>
      </c>
      <c r="BQ27" s="5">
        <v>-17.484476202548493</v>
      </c>
      <c r="BR27" s="5">
        <v>2.2983745991666416</v>
      </c>
      <c r="BS27" s="5">
        <v>-21.2120455288919</v>
      </c>
      <c r="BT27" s="5">
        <v>-22.33664776408594</v>
      </c>
      <c r="BU27" s="5">
        <v>-17.093414501326787</v>
      </c>
      <c r="BV27" s="5">
        <v>-30.130133141728678</v>
      </c>
      <c r="BW27" s="5">
        <v>-8.424877178792666</v>
      </c>
      <c r="BX27" s="5">
        <v>-8.99767394056773</v>
      </c>
      <c r="BY27" s="5">
        <v>-9.561961341823299</v>
      </c>
      <c r="BZ27" s="5">
        <v>-41.066479448048945</v>
      </c>
      <c r="CA27" s="5">
        <v>-29.027237839915145</v>
      </c>
      <c r="CB27" s="5">
        <v>-6.987521716898959</v>
      </c>
      <c r="CC27" s="5">
        <v>-23.300699611093744</v>
      </c>
      <c r="CD27" s="5">
        <v>-28.661575037920063</v>
      </c>
      <c r="CE27" s="5">
        <v>-4.821496867015684</v>
      </c>
      <c r="CF27" s="5">
        <v>-21.46430343976743</v>
      </c>
      <c r="CG27" s="5">
        <v>0.39643867049874437</v>
      </c>
      <c r="CH27" s="5">
        <v>-7.473746417587279</v>
      </c>
      <c r="CI27" s="5">
        <v>0</v>
      </c>
    </row>
    <row r="28" spans="2:87" ht="15.75" customHeight="1">
      <c r="B28" s="40"/>
      <c r="C28" s="1" t="s">
        <v>3366</v>
      </c>
      <c r="D28" s="1">
        <v>24</v>
      </c>
      <c r="E28" s="1">
        <v>72</v>
      </c>
      <c r="F28" s="1">
        <v>56</v>
      </c>
      <c r="G28" s="1">
        <v>89</v>
      </c>
      <c r="H28" s="1">
        <v>76</v>
      </c>
      <c r="I28" s="1">
        <v>26</v>
      </c>
      <c r="J28" s="1">
        <v>27</v>
      </c>
      <c r="K28" s="1">
        <v>57</v>
      </c>
      <c r="L28" s="1">
        <v>67</v>
      </c>
      <c r="M28" s="1">
        <v>20</v>
      </c>
      <c r="N28" s="1">
        <v>82</v>
      </c>
      <c r="O28" s="1">
        <v>39</v>
      </c>
      <c r="P28" s="1">
        <v>21</v>
      </c>
      <c r="Q28" s="1">
        <v>51</v>
      </c>
      <c r="R28" s="1">
        <v>28</v>
      </c>
      <c r="S28" s="1">
        <v>59</v>
      </c>
      <c r="T28" s="1">
        <v>81</v>
      </c>
      <c r="U28" s="1">
        <v>9</v>
      </c>
      <c r="V28" s="1">
        <v>23</v>
      </c>
      <c r="W28" s="1">
        <v>60</v>
      </c>
      <c r="X28" s="1">
        <v>70</v>
      </c>
      <c r="Y28" s="1">
        <v>53</v>
      </c>
      <c r="Z28" s="1">
        <v>43</v>
      </c>
      <c r="AA28" s="1">
        <v>19</v>
      </c>
      <c r="AB28" s="1">
        <v>25</v>
      </c>
      <c r="AC28" s="1">
        <v>2</v>
      </c>
      <c r="AD28" s="1">
        <v>87</v>
      </c>
      <c r="AE28" s="1">
        <v>32</v>
      </c>
      <c r="AF28" s="1">
        <v>22</v>
      </c>
      <c r="AG28" s="1">
        <v>52</v>
      </c>
      <c r="AH28" s="1">
        <v>14</v>
      </c>
      <c r="AI28" s="1">
        <v>47</v>
      </c>
      <c r="AJ28" s="1">
        <v>83</v>
      </c>
      <c r="AK28" s="1">
        <v>35</v>
      </c>
      <c r="AL28" s="1">
        <v>88</v>
      </c>
      <c r="AM28" s="1">
        <v>46</v>
      </c>
      <c r="AN28" s="1">
        <v>48</v>
      </c>
      <c r="AO28" s="1">
        <v>68</v>
      </c>
      <c r="AP28" s="1">
        <v>11</v>
      </c>
      <c r="AQ28" s="1">
        <v>30</v>
      </c>
      <c r="AR28" s="1">
        <v>54</v>
      </c>
      <c r="AS28" s="1">
        <v>33</v>
      </c>
      <c r="AT28" s="1">
        <v>18</v>
      </c>
      <c r="AU28" s="1">
        <v>58</v>
      </c>
      <c r="AV28" s="1">
        <v>7</v>
      </c>
      <c r="AW28" s="1">
        <v>50</v>
      </c>
      <c r="AX28" s="1">
        <v>1</v>
      </c>
      <c r="AY28" s="1">
        <v>71</v>
      </c>
      <c r="AZ28" s="1">
        <v>45</v>
      </c>
      <c r="BA28" s="1">
        <v>69</v>
      </c>
      <c r="BB28" s="1">
        <v>73</v>
      </c>
      <c r="BC28" s="1">
        <v>10</v>
      </c>
      <c r="BD28" s="1">
        <v>3</v>
      </c>
      <c r="BE28" s="1">
        <v>62</v>
      </c>
      <c r="BF28" s="1">
        <v>8</v>
      </c>
      <c r="BG28" s="1">
        <v>79</v>
      </c>
      <c r="BH28" s="1">
        <v>66</v>
      </c>
      <c r="BI28" s="1">
        <v>65</v>
      </c>
      <c r="BJ28" s="1">
        <v>6</v>
      </c>
      <c r="BK28" s="1">
        <v>41</v>
      </c>
      <c r="BL28" s="1">
        <v>38</v>
      </c>
      <c r="BM28" s="1">
        <v>77</v>
      </c>
      <c r="BN28" s="1">
        <v>49</v>
      </c>
      <c r="BO28" s="1">
        <v>61</v>
      </c>
      <c r="BP28" s="1">
        <v>5</v>
      </c>
      <c r="BQ28" s="1">
        <v>64</v>
      </c>
      <c r="BR28" s="1">
        <v>12</v>
      </c>
      <c r="BS28" s="1">
        <v>74</v>
      </c>
      <c r="BT28" s="1">
        <v>78</v>
      </c>
      <c r="BU28" s="1">
        <v>63</v>
      </c>
      <c r="BV28" s="1">
        <v>86</v>
      </c>
      <c r="BW28" s="1">
        <v>40</v>
      </c>
      <c r="BX28" s="1">
        <v>42</v>
      </c>
      <c r="BY28" s="1">
        <v>44</v>
      </c>
      <c r="BZ28" s="1">
        <v>90</v>
      </c>
      <c r="CA28" s="1">
        <v>85</v>
      </c>
      <c r="CB28" s="1">
        <v>36</v>
      </c>
      <c r="CC28" s="1">
        <v>80</v>
      </c>
      <c r="CD28" s="1">
        <v>84</v>
      </c>
      <c r="CE28" s="1">
        <v>29</v>
      </c>
      <c r="CF28" s="1">
        <v>75</v>
      </c>
      <c r="CG28" s="1">
        <v>15</v>
      </c>
      <c r="CH28" s="1">
        <v>37</v>
      </c>
      <c r="CI28" s="1">
        <v>17</v>
      </c>
    </row>
    <row r="29" spans="2:87" ht="15.75" customHeight="1">
      <c r="B29" s="40" t="s">
        <v>2419</v>
      </c>
      <c r="C29" s="1" t="s">
        <v>3367</v>
      </c>
      <c r="D29" s="5">
        <f aca="true" t="shared" si="18" ref="D29:AH29">12876.6*(100+D30)/100</f>
        <v>14857.232888683511</v>
      </c>
      <c r="E29" s="5">
        <f t="shared" si="18"/>
        <v>12419.888045725256</v>
      </c>
      <c r="F29" s="5">
        <f t="shared" si="18"/>
        <v>11038.535441760665</v>
      </c>
      <c r="G29" s="5">
        <f t="shared" si="18"/>
        <v>11170.02119590902</v>
      </c>
      <c r="H29" s="5">
        <f t="shared" si="18"/>
        <v>10596.216628133476</v>
      </c>
      <c r="I29" s="5">
        <f t="shared" si="18"/>
        <v>14521.919566015787</v>
      </c>
      <c r="J29" s="5">
        <f t="shared" si="18"/>
        <v>13042.424194356332</v>
      </c>
      <c r="K29" s="5">
        <f t="shared" si="18"/>
        <v>10143.776579026577</v>
      </c>
      <c r="L29" s="5">
        <f t="shared" si="18"/>
        <v>11420.376781616227</v>
      </c>
      <c r="M29" s="5">
        <f t="shared" si="18"/>
        <v>13557.180475654006</v>
      </c>
      <c r="N29" s="5">
        <f t="shared" si="18"/>
        <v>12130.749779701706</v>
      </c>
      <c r="O29" s="5">
        <f t="shared" si="18"/>
        <v>12719.171993723148</v>
      </c>
      <c r="P29" s="5">
        <f t="shared" si="18"/>
        <v>11711.092257557088</v>
      </c>
      <c r="Q29" s="5">
        <f t="shared" si="18"/>
        <v>11328.783280060263</v>
      </c>
      <c r="R29" s="5">
        <f t="shared" si="18"/>
        <v>10937.062072490919</v>
      </c>
      <c r="S29" s="5">
        <f t="shared" si="18"/>
        <v>11436.012058663322</v>
      </c>
      <c r="T29" s="5">
        <f t="shared" si="18"/>
        <v>11814.89944723785</v>
      </c>
      <c r="U29" s="5">
        <f t="shared" si="18"/>
        <v>13882.212757191706</v>
      </c>
      <c r="V29" s="5">
        <f t="shared" si="18"/>
        <v>14139.582545640786</v>
      </c>
      <c r="W29" s="5">
        <f t="shared" si="18"/>
        <v>13474.387620496425</v>
      </c>
      <c r="X29" s="5">
        <f t="shared" si="18"/>
        <v>12417.24591491281</v>
      </c>
      <c r="Y29" s="5">
        <f t="shared" si="18"/>
        <v>11114.661513881256</v>
      </c>
      <c r="Z29" s="5">
        <f t="shared" si="18"/>
        <v>11333.318407395716</v>
      </c>
      <c r="AA29" s="5">
        <f t="shared" si="18"/>
        <v>13525.803365995935</v>
      </c>
      <c r="AB29" s="5">
        <f t="shared" si="18"/>
        <v>14001.383905588764</v>
      </c>
      <c r="AC29" s="5">
        <f t="shared" si="18"/>
        <v>13877.260608209674</v>
      </c>
      <c r="AD29" s="5">
        <f t="shared" si="18"/>
        <v>13703.551559887732</v>
      </c>
      <c r="AE29" s="5">
        <f t="shared" si="18"/>
        <v>11084.904379150323</v>
      </c>
      <c r="AF29" s="5">
        <f t="shared" si="18"/>
        <v>11746.749353127405</v>
      </c>
      <c r="AG29" s="5">
        <f t="shared" si="18"/>
        <v>12065.651021018284</v>
      </c>
      <c r="AH29" s="5">
        <f t="shared" si="18"/>
        <v>13911.804822785112</v>
      </c>
      <c r="AI29" s="5">
        <f aca="true" t="shared" si="19" ref="AI29:BK29">12876.6*(100+AI30)/100</f>
        <v>13860.755678477024</v>
      </c>
      <c r="AJ29" s="5">
        <f t="shared" si="19"/>
        <v>11827.563464408324</v>
      </c>
      <c r="AK29" s="5">
        <f t="shared" si="19"/>
        <v>13428.45886025568</v>
      </c>
      <c r="AL29" s="5">
        <f t="shared" si="19"/>
        <v>12343.67832447631</v>
      </c>
      <c r="AM29" s="5">
        <f t="shared" si="19"/>
        <v>12833.414436473104</v>
      </c>
      <c r="AN29" s="5">
        <f t="shared" si="19"/>
        <v>11496.418213741421</v>
      </c>
      <c r="AO29" s="5">
        <f t="shared" si="19"/>
        <v>13589.511312444867</v>
      </c>
      <c r="AP29" s="5">
        <f t="shared" si="19"/>
        <v>13284.885145562395</v>
      </c>
      <c r="AQ29" s="5">
        <f t="shared" si="19"/>
        <v>12117.790732993077</v>
      </c>
      <c r="AR29" s="5">
        <f t="shared" si="19"/>
        <v>11823.493035638183</v>
      </c>
      <c r="AS29" s="5">
        <f t="shared" si="19"/>
        <v>12170.802836604524</v>
      </c>
      <c r="AT29" s="5">
        <f t="shared" si="19"/>
        <v>12443.63060100539</v>
      </c>
      <c r="AU29" s="5">
        <f t="shared" si="19"/>
        <v>10539.62252737712</v>
      </c>
      <c r="AV29" s="5">
        <f t="shared" si="19"/>
        <v>11958.977022107103</v>
      </c>
      <c r="AW29" s="5">
        <f t="shared" si="19"/>
        <v>10646.716091602633</v>
      </c>
      <c r="AX29" s="5">
        <f t="shared" si="19"/>
        <v>13628.813161207012</v>
      </c>
      <c r="AY29" s="5">
        <f t="shared" si="19"/>
        <v>13083.47331966574</v>
      </c>
      <c r="AZ29" s="5">
        <f t="shared" si="19"/>
        <v>10450.800076658761</v>
      </c>
      <c r="BA29" s="5">
        <f t="shared" si="19"/>
        <v>12787.440705672407</v>
      </c>
      <c r="BB29" s="5">
        <f t="shared" si="19"/>
        <v>10150.372571842816</v>
      </c>
      <c r="BC29" s="5">
        <f t="shared" si="19"/>
        <v>11724.760181554499</v>
      </c>
      <c r="BD29" s="5">
        <f t="shared" si="19"/>
        <v>12914.92712205709</v>
      </c>
      <c r="BE29" s="5">
        <f t="shared" si="19"/>
        <v>12493.887838981665</v>
      </c>
      <c r="BF29" s="5">
        <f t="shared" si="19"/>
        <v>13891.643224692145</v>
      </c>
      <c r="BG29" s="5">
        <f t="shared" si="19"/>
        <v>12238.530308973292</v>
      </c>
      <c r="BH29" s="5">
        <f t="shared" si="19"/>
        <v>10112.760887773526</v>
      </c>
      <c r="BI29" s="5">
        <f t="shared" si="19"/>
        <v>11208.097008547216</v>
      </c>
      <c r="BJ29" s="5">
        <f t="shared" si="19"/>
        <v>12237.01769343429</v>
      </c>
      <c r="BK29" s="5">
        <f t="shared" si="19"/>
        <v>11741.657916479986</v>
      </c>
      <c r="BL29" s="5">
        <f aca="true" t="shared" si="20" ref="BL29:CI29">12876.6*(100+BL30)/100</f>
        <v>12512.250443481049</v>
      </c>
      <c r="BM29" s="5">
        <f t="shared" si="20"/>
        <v>10647.968349417499</v>
      </c>
      <c r="BN29" s="5">
        <f t="shared" si="20"/>
        <v>11846.26199075389</v>
      </c>
      <c r="BO29" s="5">
        <f t="shared" si="20"/>
        <v>13940.139396621582</v>
      </c>
      <c r="BP29" s="5">
        <f t="shared" si="20"/>
        <v>12860.10429706695</v>
      </c>
      <c r="BQ29" s="5">
        <f t="shared" si="20"/>
        <v>12521.213849614975</v>
      </c>
      <c r="BR29" s="5">
        <f t="shared" si="20"/>
        <v>12446.326059149784</v>
      </c>
      <c r="BS29" s="5">
        <f t="shared" si="20"/>
        <v>11355.816669952224</v>
      </c>
      <c r="BT29" s="5">
        <f t="shared" si="20"/>
        <v>13379.938815235435</v>
      </c>
      <c r="BU29" s="5">
        <f t="shared" si="20"/>
        <v>13083.050415163787</v>
      </c>
      <c r="BV29" s="5">
        <f t="shared" si="20"/>
        <v>10376.329131136688</v>
      </c>
      <c r="BW29" s="5">
        <f t="shared" si="20"/>
        <v>11646.503152829177</v>
      </c>
      <c r="BX29" s="5">
        <f t="shared" si="20"/>
        <v>10921.986176292714</v>
      </c>
      <c r="BY29" s="5">
        <f t="shared" si="20"/>
        <v>12726.234979041223</v>
      </c>
      <c r="BZ29" s="5">
        <f t="shared" si="20"/>
        <v>9063.240313773993</v>
      </c>
      <c r="CA29" s="5">
        <f t="shared" si="20"/>
        <v>12659.832873995725</v>
      </c>
      <c r="CB29" s="5">
        <f t="shared" si="20"/>
        <v>12976.801994134412</v>
      </c>
      <c r="CC29" s="5">
        <f t="shared" si="20"/>
        <v>12137.032199990894</v>
      </c>
      <c r="CD29" s="5">
        <f t="shared" si="20"/>
        <v>12678.950875895789</v>
      </c>
      <c r="CE29" s="5">
        <f t="shared" si="20"/>
        <v>13361.339865183076</v>
      </c>
      <c r="CF29" s="5">
        <f t="shared" si="20"/>
        <v>12390.81163415712</v>
      </c>
      <c r="CG29" s="5">
        <f t="shared" si="20"/>
        <v>12812.531773884231</v>
      </c>
      <c r="CH29" s="5">
        <f t="shared" si="20"/>
        <v>11941.404104294632</v>
      </c>
      <c r="CI29" s="5">
        <f t="shared" si="20"/>
        <v>12876.6</v>
      </c>
    </row>
    <row r="30" spans="2:87" ht="15.75" customHeight="1">
      <c r="B30" s="40"/>
      <c r="C30" s="1" t="s">
        <v>2422</v>
      </c>
      <c r="D30" s="5">
        <v>15.381644911572234</v>
      </c>
      <c r="E30" s="5">
        <v>-3.5468365428354076</v>
      </c>
      <c r="F30" s="5">
        <v>-14.274455665620867</v>
      </c>
      <c r="G30" s="5">
        <v>-13.253333986386007</v>
      </c>
      <c r="H30" s="5">
        <v>-17.709514715581175</v>
      </c>
      <c r="I30" s="5">
        <v>12.777593200190939</v>
      </c>
      <c r="J30" s="5">
        <v>1.287794870977832</v>
      </c>
      <c r="K30" s="5">
        <v>-21.223175535261053</v>
      </c>
      <c r="L30" s="5">
        <v>-11.309066200579142</v>
      </c>
      <c r="M30" s="5">
        <v>5.285405119783215</v>
      </c>
      <c r="N30" s="5">
        <v>-5.792291601030508</v>
      </c>
      <c r="O30" s="5">
        <v>-1.22258986282755</v>
      </c>
      <c r="P30" s="5">
        <v>-9.051362490431568</v>
      </c>
      <c r="Q30" s="5">
        <v>-12.020383641176524</v>
      </c>
      <c r="R30" s="5">
        <v>-15.062500407786839</v>
      </c>
      <c r="S30" s="5">
        <v>-11.18764224513209</v>
      </c>
      <c r="T30" s="5">
        <v>-8.245193240157722</v>
      </c>
      <c r="U30" s="5">
        <v>7.80961400673863</v>
      </c>
      <c r="V30" s="5">
        <v>9.808354267747577</v>
      </c>
      <c r="W30" s="5">
        <v>4.642433720830241</v>
      </c>
      <c r="X30" s="5">
        <v>-3.56735539728803</v>
      </c>
      <c r="Y30" s="5">
        <v>-13.683258671689313</v>
      </c>
      <c r="Z30" s="5">
        <v>-11.985163728035996</v>
      </c>
      <c r="AA30" s="5">
        <v>5.041729695695563</v>
      </c>
      <c r="AB30" s="5">
        <v>8.735100147467211</v>
      </c>
      <c r="AC30" s="5">
        <v>7.771155492984749</v>
      </c>
      <c r="AD30" s="5">
        <v>6.422126647466975</v>
      </c>
      <c r="AE30" s="5">
        <v>-13.914353329680807</v>
      </c>
      <c r="AF30" s="5">
        <v>-8.774448587923779</v>
      </c>
      <c r="AG30" s="5">
        <v>-6.297850200998056</v>
      </c>
      <c r="AH30" s="5">
        <v>8.039426733649503</v>
      </c>
      <c r="AI30" s="5">
        <v>7.6429777928725295</v>
      </c>
      <c r="AJ30" s="5">
        <v>-8.14684416376743</v>
      </c>
      <c r="AK30" s="5">
        <v>4.285749811717987</v>
      </c>
      <c r="AL30" s="5">
        <v>-4.138683158005129</v>
      </c>
      <c r="AM30" s="5">
        <v>-0.33538017432316325</v>
      </c>
      <c r="AN30" s="5">
        <v>-10.718526522984174</v>
      </c>
      <c r="AO30" s="5">
        <v>5.536487212811347</v>
      </c>
      <c r="AP30" s="5">
        <v>3.170752726359405</v>
      </c>
      <c r="AQ30" s="5">
        <v>-5.89293188424681</v>
      </c>
      <c r="AR30" s="5">
        <v>-8.178455216142588</v>
      </c>
      <c r="AS30" s="5">
        <v>-5.481238552067136</v>
      </c>
      <c r="AT30" s="5">
        <v>-3.362451260384025</v>
      </c>
      <c r="AU30" s="5">
        <v>-18.14902592782941</v>
      </c>
      <c r="AV30" s="5">
        <v>-7.126283163978808</v>
      </c>
      <c r="AW30" s="5">
        <v>-17.317334610047418</v>
      </c>
      <c r="AX30" s="5">
        <v>5.841706360429089</v>
      </c>
      <c r="AY30" s="5">
        <v>1.6065834122807265</v>
      </c>
      <c r="AZ30" s="5">
        <v>-18.838823317810906</v>
      </c>
      <c r="BA30" s="5">
        <v>-0.6924133259369247</v>
      </c>
      <c r="BB30" s="5">
        <v>-21.171950888877376</v>
      </c>
      <c r="BC30" s="5">
        <v>-8.945217048331866</v>
      </c>
      <c r="BD30" s="5">
        <v>0.2976493954699899</v>
      </c>
      <c r="BE30" s="5">
        <v>-2.9721522841303916</v>
      </c>
      <c r="BF30" s="5">
        <v>7.882851254928647</v>
      </c>
      <c r="BG30" s="5">
        <v>-4.955265295394041</v>
      </c>
      <c r="BH30" s="5">
        <v>-21.4640441749101</v>
      </c>
      <c r="BI30" s="5">
        <v>-12.95763626619435</v>
      </c>
      <c r="BJ30" s="5">
        <v>-4.967012305777219</v>
      </c>
      <c r="BK30" s="5">
        <v>-8.813988813196138</v>
      </c>
      <c r="BL30" s="5">
        <v>-2.8295478349793513</v>
      </c>
      <c r="BM30" s="5">
        <v>-17.307609544309056</v>
      </c>
      <c r="BN30" s="5">
        <v>-8.00163093709605</v>
      </c>
      <c r="BO30" s="5">
        <v>8.25947374789604</v>
      </c>
      <c r="BP30" s="5">
        <v>-0.12810604455407715</v>
      </c>
      <c r="BQ30" s="5">
        <v>-2.75993779712832</v>
      </c>
      <c r="BR30" s="5">
        <v>-3.3415182645280317</v>
      </c>
      <c r="BS30" s="5">
        <v>-11.810441654223759</v>
      </c>
      <c r="BT30" s="5">
        <v>3.9089419197259723</v>
      </c>
      <c r="BU30" s="5">
        <v>1.6032991252643347</v>
      </c>
      <c r="BV30" s="5">
        <v>-19.417166556880783</v>
      </c>
      <c r="BW30" s="5">
        <v>-9.552963104940936</v>
      </c>
      <c r="BX30" s="5">
        <v>-15.179580197468933</v>
      </c>
      <c r="BY30" s="5">
        <v>-1.1677385409096797</v>
      </c>
      <c r="BZ30" s="5">
        <v>-29.614647393147308</v>
      </c>
      <c r="CA30" s="5">
        <v>-1.6834189615603012</v>
      </c>
      <c r="CB30" s="5">
        <v>0.7781712108352323</v>
      </c>
      <c r="CC30" s="5">
        <v>-5.743502166791736</v>
      </c>
      <c r="CD30" s="5">
        <v>-1.5349480771648771</v>
      </c>
      <c r="CE30" s="5">
        <v>3.7645020050562694</v>
      </c>
      <c r="CF30" s="5">
        <v>-3.7726446875951725</v>
      </c>
      <c r="CG30" s="5">
        <v>-0.49755545808496393</v>
      </c>
      <c r="CH30" s="5">
        <v>-7.262754886424727</v>
      </c>
      <c r="CI30" s="5">
        <v>0</v>
      </c>
    </row>
    <row r="31" spans="2:87" ht="15.75" customHeight="1">
      <c r="B31" s="40"/>
      <c r="C31" s="1" t="s">
        <v>3366</v>
      </c>
      <c r="D31" s="1">
        <v>1</v>
      </c>
      <c r="E31" s="1">
        <v>46</v>
      </c>
      <c r="F31" s="1">
        <v>78</v>
      </c>
      <c r="G31" s="1">
        <v>75</v>
      </c>
      <c r="H31" s="1">
        <v>83</v>
      </c>
      <c r="I31" s="1">
        <v>2</v>
      </c>
      <c r="J31" s="1">
        <v>26</v>
      </c>
      <c r="K31" s="1">
        <v>88</v>
      </c>
      <c r="L31" s="1">
        <v>70</v>
      </c>
      <c r="M31" s="1">
        <v>17</v>
      </c>
      <c r="N31" s="1">
        <v>54</v>
      </c>
      <c r="O31" s="1">
        <v>38</v>
      </c>
      <c r="P31" s="1">
        <v>66</v>
      </c>
      <c r="Q31" s="1">
        <v>73</v>
      </c>
      <c r="R31" s="1">
        <v>79</v>
      </c>
      <c r="S31" s="1">
        <v>69</v>
      </c>
      <c r="T31" s="1">
        <v>62</v>
      </c>
      <c r="U31" s="1">
        <v>9</v>
      </c>
      <c r="V31" s="1">
        <v>4</v>
      </c>
      <c r="W31" s="1">
        <v>19</v>
      </c>
      <c r="X31" s="1">
        <v>47</v>
      </c>
      <c r="Y31" s="1">
        <v>76</v>
      </c>
      <c r="Z31" s="1">
        <v>72</v>
      </c>
      <c r="AA31" s="1">
        <v>18</v>
      </c>
      <c r="AB31" s="1">
        <v>5</v>
      </c>
      <c r="AC31" s="1">
        <v>10</v>
      </c>
      <c r="AD31" s="1">
        <v>13</v>
      </c>
      <c r="AE31" s="1">
        <v>77</v>
      </c>
      <c r="AF31" s="1">
        <v>63</v>
      </c>
      <c r="AG31" s="1">
        <v>56</v>
      </c>
      <c r="AH31" s="1">
        <v>7</v>
      </c>
      <c r="AI31" s="1">
        <v>11</v>
      </c>
      <c r="AJ31" s="1">
        <v>60</v>
      </c>
      <c r="AK31" s="1">
        <v>20</v>
      </c>
      <c r="AL31" s="1">
        <v>49</v>
      </c>
      <c r="AM31" s="1">
        <v>31</v>
      </c>
      <c r="AN31" s="1">
        <v>68</v>
      </c>
      <c r="AO31" s="1">
        <v>16</v>
      </c>
      <c r="AP31" s="1">
        <v>23</v>
      </c>
      <c r="AQ31" s="1">
        <v>55</v>
      </c>
      <c r="AR31" s="1">
        <v>61</v>
      </c>
      <c r="AS31" s="1">
        <v>52</v>
      </c>
      <c r="AT31" s="1">
        <v>45</v>
      </c>
      <c r="AU31" s="1">
        <v>84</v>
      </c>
      <c r="AV31" s="1">
        <v>57</v>
      </c>
      <c r="AW31" s="1">
        <v>82</v>
      </c>
      <c r="AX31" s="1">
        <v>15</v>
      </c>
      <c r="AY31" s="1">
        <v>24</v>
      </c>
      <c r="AZ31" s="1">
        <v>85</v>
      </c>
      <c r="BA31" s="1">
        <v>36</v>
      </c>
      <c r="BB31" s="1">
        <v>87</v>
      </c>
      <c r="BC31" s="1">
        <v>65</v>
      </c>
      <c r="BD31" s="1">
        <v>28</v>
      </c>
      <c r="BE31" s="1">
        <v>43</v>
      </c>
      <c r="BF31" s="1">
        <v>8</v>
      </c>
      <c r="BG31" s="1">
        <v>50</v>
      </c>
      <c r="BH31" s="1">
        <v>89</v>
      </c>
      <c r="BI31" s="1">
        <v>74</v>
      </c>
      <c r="BJ31" s="1">
        <v>51</v>
      </c>
      <c r="BK31" s="1">
        <v>64</v>
      </c>
      <c r="BL31" s="1">
        <v>42</v>
      </c>
      <c r="BM31" s="1">
        <v>81</v>
      </c>
      <c r="BN31" s="1">
        <v>59</v>
      </c>
      <c r="BO31" s="1">
        <v>6</v>
      </c>
      <c r="BP31" s="1">
        <v>30</v>
      </c>
      <c r="BQ31" s="1">
        <v>41</v>
      </c>
      <c r="BR31" s="1">
        <v>44</v>
      </c>
      <c r="BS31" s="1">
        <v>71</v>
      </c>
      <c r="BT31" s="1">
        <v>21</v>
      </c>
      <c r="BU31" s="1">
        <v>25</v>
      </c>
      <c r="BV31" s="1">
        <v>86</v>
      </c>
      <c r="BW31" s="1">
        <v>67</v>
      </c>
      <c r="BX31" s="1">
        <v>80</v>
      </c>
      <c r="BY31" s="1">
        <v>37</v>
      </c>
      <c r="BZ31" s="1">
        <v>90</v>
      </c>
      <c r="CA31" s="1">
        <v>40</v>
      </c>
      <c r="CB31" s="1">
        <v>27</v>
      </c>
      <c r="CC31" s="1">
        <v>53</v>
      </c>
      <c r="CD31" s="1">
        <v>39</v>
      </c>
      <c r="CE31" s="1">
        <v>22</v>
      </c>
      <c r="CF31" s="1">
        <v>48</v>
      </c>
      <c r="CG31" s="1">
        <v>35</v>
      </c>
      <c r="CH31" s="1">
        <v>58</v>
      </c>
      <c r="CI31" s="1">
        <v>29</v>
      </c>
    </row>
    <row r="32" spans="2:87" ht="15.75" customHeight="1">
      <c r="B32" s="40" t="s">
        <v>2420</v>
      </c>
      <c r="C32" s="1" t="s">
        <v>3367</v>
      </c>
      <c r="D32" s="5">
        <f aca="true" t="shared" si="21" ref="D32:AH32">12641.4*(100+D33)/100</f>
        <v>14040.52897709825</v>
      </c>
      <c r="E32" s="5">
        <f t="shared" si="21"/>
        <v>11236.205644163792</v>
      </c>
      <c r="F32" s="5">
        <f t="shared" si="21"/>
        <v>12053.913545667601</v>
      </c>
      <c r="G32" s="5">
        <f t="shared" si="21"/>
        <v>8064.861151501533</v>
      </c>
      <c r="H32" s="5">
        <f t="shared" si="21"/>
        <v>11472.496378816484</v>
      </c>
      <c r="I32" s="5">
        <f t="shared" si="21"/>
        <v>13566.745102303212</v>
      </c>
      <c r="J32" s="5">
        <f t="shared" si="21"/>
        <v>14299.173309267044</v>
      </c>
      <c r="K32" s="5">
        <f t="shared" si="21"/>
        <v>13109.565762340035</v>
      </c>
      <c r="L32" s="5">
        <f t="shared" si="21"/>
        <v>11615.08610799627</v>
      </c>
      <c r="M32" s="5">
        <f t="shared" si="21"/>
        <v>13069.055597252709</v>
      </c>
      <c r="N32" s="5">
        <f t="shared" si="21"/>
        <v>11019.665811145107</v>
      </c>
      <c r="O32" s="5">
        <f t="shared" si="21"/>
        <v>13833.860686153248</v>
      </c>
      <c r="P32" s="5">
        <f t="shared" si="21"/>
        <v>11971.460759943757</v>
      </c>
      <c r="Q32" s="5">
        <f t="shared" si="21"/>
        <v>10956.071788875634</v>
      </c>
      <c r="R32" s="5">
        <f t="shared" si="21"/>
        <v>11067.43918536886</v>
      </c>
      <c r="S32" s="5">
        <f t="shared" si="21"/>
        <v>10383.05813836593</v>
      </c>
      <c r="T32" s="5">
        <f t="shared" si="21"/>
        <v>10650.712922183671</v>
      </c>
      <c r="U32" s="5">
        <f t="shared" si="21"/>
        <v>13532.249642276169</v>
      </c>
      <c r="V32" s="5">
        <f t="shared" si="21"/>
        <v>13377.223955146152</v>
      </c>
      <c r="W32" s="5">
        <f t="shared" si="21"/>
        <v>11765.879563504983</v>
      </c>
      <c r="X32" s="5">
        <f t="shared" si="21"/>
        <v>13551.334288848264</v>
      </c>
      <c r="Y32" s="5">
        <f t="shared" si="21"/>
        <v>12222.374373783665</v>
      </c>
      <c r="Z32" s="5">
        <f t="shared" si="21"/>
        <v>12430.7066556612</v>
      </c>
      <c r="AA32" s="5">
        <f t="shared" si="21"/>
        <v>14333.908253043423</v>
      </c>
      <c r="AB32" s="5">
        <f t="shared" si="21"/>
        <v>14508.650398787058</v>
      </c>
      <c r="AC32" s="5">
        <f t="shared" si="21"/>
        <v>13871.655753026977</v>
      </c>
      <c r="AD32" s="5">
        <f t="shared" si="21"/>
        <v>12589.40258109353</v>
      </c>
      <c r="AE32" s="5">
        <f t="shared" si="21"/>
        <v>10233.989648909455</v>
      </c>
      <c r="AF32" s="5">
        <f t="shared" si="21"/>
        <v>13252.436604703318</v>
      </c>
      <c r="AG32" s="5">
        <f t="shared" si="21"/>
        <v>10127.638393346737</v>
      </c>
      <c r="AH32" s="5">
        <f t="shared" si="21"/>
        <v>13493.774848642668</v>
      </c>
      <c r="AI32" s="5">
        <f aca="true" t="shared" si="22" ref="AI32:BK32">12641.4*(100+AI33)/100</f>
        <v>13758.175055159605</v>
      </c>
      <c r="AJ32" s="5">
        <f t="shared" si="22"/>
        <v>10452.753212681468</v>
      </c>
      <c r="AK32" s="5">
        <f t="shared" si="22"/>
        <v>13506.661568050686</v>
      </c>
      <c r="AL32" s="5">
        <f t="shared" si="22"/>
        <v>14333.125978899665</v>
      </c>
      <c r="AM32" s="5">
        <f t="shared" si="22"/>
        <v>9194.557820840952</v>
      </c>
      <c r="AN32" s="5">
        <f t="shared" si="22"/>
        <v>12852.577886654479</v>
      </c>
      <c r="AO32" s="5">
        <f t="shared" si="22"/>
        <v>12517.339649111389</v>
      </c>
      <c r="AP32" s="5">
        <f t="shared" si="22"/>
        <v>11875.126738168088</v>
      </c>
      <c r="AQ32" s="5">
        <f t="shared" si="22"/>
        <v>12456.98507596208</v>
      </c>
      <c r="AR32" s="5">
        <f t="shared" si="22"/>
        <v>11127.751590202888</v>
      </c>
      <c r="AS32" s="5">
        <f t="shared" si="22"/>
        <v>12019.065469590936</v>
      </c>
      <c r="AT32" s="5">
        <f t="shared" si="22"/>
        <v>14418.466800664019</v>
      </c>
      <c r="AU32" s="5">
        <f t="shared" si="22"/>
        <v>11511.792494512496</v>
      </c>
      <c r="AV32" s="5">
        <f t="shared" si="22"/>
        <v>11857.39788996672</v>
      </c>
      <c r="AW32" s="5">
        <f t="shared" si="22"/>
        <v>12531.890580728716</v>
      </c>
      <c r="AX32" s="5">
        <f t="shared" si="22"/>
        <v>13373.1091839724</v>
      </c>
      <c r="AY32" s="5">
        <f t="shared" si="22"/>
        <v>11464.452014444521</v>
      </c>
      <c r="AZ32" s="5">
        <f t="shared" si="22"/>
        <v>12773.1755468394</v>
      </c>
      <c r="BA32" s="5">
        <f t="shared" si="22"/>
        <v>14159.029971069773</v>
      </c>
      <c r="BB32" s="5">
        <f t="shared" si="22"/>
        <v>10412.11984734067</v>
      </c>
      <c r="BC32" s="5">
        <f t="shared" si="22"/>
        <v>10874.651666074702</v>
      </c>
      <c r="BD32" s="5">
        <f t="shared" si="22"/>
        <v>10540.419001506685</v>
      </c>
      <c r="BE32" s="5">
        <f t="shared" si="22"/>
        <v>9131.95388411625</v>
      </c>
      <c r="BF32" s="5">
        <f t="shared" si="22"/>
        <v>12657.628650822668</v>
      </c>
      <c r="BG32" s="5">
        <f t="shared" si="22"/>
        <v>10854.046271401601</v>
      </c>
      <c r="BH32" s="5">
        <f t="shared" si="22"/>
        <v>10685.134914719094</v>
      </c>
      <c r="BI32" s="5">
        <f t="shared" si="22"/>
        <v>12293.660876311154</v>
      </c>
      <c r="BJ32" s="5">
        <f t="shared" si="22"/>
        <v>13185.891636093289</v>
      </c>
      <c r="BK32" s="5">
        <f t="shared" si="22"/>
        <v>11826.501354387212</v>
      </c>
      <c r="BL32" s="5">
        <f aca="true" t="shared" si="23" ref="BL32:CI32">12641.4*(100+BL33)/100</f>
        <v>10816.076068721412</v>
      </c>
      <c r="BM32" s="5">
        <f t="shared" si="23"/>
        <v>13063.983402959711</v>
      </c>
      <c r="BN32" s="5">
        <f t="shared" si="23"/>
        <v>10604.14546172434</v>
      </c>
      <c r="BO32" s="5">
        <f t="shared" si="23"/>
        <v>14571.025237179383</v>
      </c>
      <c r="BP32" s="5">
        <f t="shared" si="23"/>
        <v>13184.155435349117</v>
      </c>
      <c r="BQ32" s="5">
        <f t="shared" si="23"/>
        <v>13249.357440921813</v>
      </c>
      <c r="BR32" s="5">
        <f t="shared" si="23"/>
        <v>12168.094654110317</v>
      </c>
      <c r="BS32" s="5">
        <f t="shared" si="23"/>
        <v>10699.125136709852</v>
      </c>
      <c r="BT32" s="5">
        <f t="shared" si="23"/>
        <v>12720.560499373007</v>
      </c>
      <c r="BU32" s="5">
        <f t="shared" si="23"/>
        <v>10091.476622764734</v>
      </c>
      <c r="BV32" s="5">
        <f t="shared" si="23"/>
        <v>10865.03799476032</v>
      </c>
      <c r="BW32" s="5">
        <f t="shared" si="23"/>
        <v>10983.78477028286</v>
      </c>
      <c r="BX32" s="5">
        <f t="shared" si="23"/>
        <v>12820.289676778857</v>
      </c>
      <c r="BY32" s="5">
        <f t="shared" si="23"/>
        <v>13118.259892334732</v>
      </c>
      <c r="BZ32" s="5">
        <f t="shared" si="23"/>
        <v>9031.382562345027</v>
      </c>
      <c r="CA32" s="5">
        <f t="shared" si="23"/>
        <v>11788.994926903602</v>
      </c>
      <c r="CB32" s="5">
        <f t="shared" si="23"/>
        <v>11000.919971875703</v>
      </c>
      <c r="CC32" s="5">
        <f t="shared" si="23"/>
        <v>11339.943492962897</v>
      </c>
      <c r="CD32" s="5">
        <f t="shared" si="23"/>
        <v>13868.321894733417</v>
      </c>
      <c r="CE32" s="5">
        <f t="shared" si="23"/>
        <v>12966.8336434133</v>
      </c>
      <c r="CF32" s="5">
        <f t="shared" si="23"/>
        <v>13839.209888679123</v>
      </c>
      <c r="CG32" s="5">
        <f t="shared" si="23"/>
        <v>13818.49074954296</v>
      </c>
      <c r="CH32" s="5">
        <f t="shared" si="23"/>
        <v>10057.75620437956</v>
      </c>
      <c r="CI32" s="5">
        <f t="shared" si="23"/>
        <v>12641.4</v>
      </c>
    </row>
    <row r="33" spans="2:87" ht="15.75" customHeight="1">
      <c r="B33" s="40"/>
      <c r="C33" s="1" t="s">
        <v>2422</v>
      </c>
      <c r="D33" s="5">
        <v>11.06783249559582</v>
      </c>
      <c r="E33" s="5">
        <v>-11.115812772605949</v>
      </c>
      <c r="F33" s="5">
        <v>-4.6473211379467365</v>
      </c>
      <c r="G33" s="5">
        <v>-36.202784885364494</v>
      </c>
      <c r="H33" s="5">
        <v>-9.246631078705803</v>
      </c>
      <c r="I33" s="5">
        <v>7.319957459642223</v>
      </c>
      <c r="J33" s="5">
        <v>13.11384268567599</v>
      </c>
      <c r="K33" s="5">
        <v>3.703432866138523</v>
      </c>
      <c r="L33" s="5">
        <v>-8.118672710330566</v>
      </c>
      <c r="M33" s="5">
        <v>3.382976547318406</v>
      </c>
      <c r="N33" s="5">
        <v>-12.8287546383699</v>
      </c>
      <c r="O33" s="5">
        <v>9.432979623722426</v>
      </c>
      <c r="P33" s="5">
        <v>-5.2995652384723595</v>
      </c>
      <c r="Q33" s="5">
        <v>-13.331816184317924</v>
      </c>
      <c r="R33" s="5">
        <v>-12.450842585719467</v>
      </c>
      <c r="S33" s="5">
        <v>-17.864649972582704</v>
      </c>
      <c r="T33" s="5">
        <v>-15.747362458401193</v>
      </c>
      <c r="U33" s="5">
        <v>7.047080562882013</v>
      </c>
      <c r="V33" s="5">
        <v>5.820747347177924</v>
      </c>
      <c r="W33" s="5">
        <v>-6.92581863159949</v>
      </c>
      <c r="X33" s="5">
        <v>7.198049969530773</v>
      </c>
      <c r="Y33" s="5">
        <v>-3.3147090212819474</v>
      </c>
      <c r="Z33" s="5">
        <v>-1.6666931221130499</v>
      </c>
      <c r="AA33" s="5">
        <v>13.388614022524582</v>
      </c>
      <c r="AB33" s="5">
        <v>14.770914604292695</v>
      </c>
      <c r="AC33" s="5">
        <v>9.731958114029915</v>
      </c>
      <c r="AD33" s="5">
        <v>-0.41132642671277697</v>
      </c>
      <c r="AE33" s="5">
        <v>-19.04385867934363</v>
      </c>
      <c r="AF33" s="5">
        <v>4.833614984917167</v>
      </c>
      <c r="AG33" s="5">
        <v>-19.885152013647723</v>
      </c>
      <c r="AH33" s="5">
        <v>6.742725083002421</v>
      </c>
      <c r="AI33" s="5">
        <v>8.83426721059064</v>
      </c>
      <c r="AJ33" s="5">
        <v>-17.31332595534144</v>
      </c>
      <c r="AK33" s="5">
        <v>6.844665686163598</v>
      </c>
      <c r="AL33" s="5">
        <v>13.382425830206035</v>
      </c>
      <c r="AM33" s="5">
        <v>-27.266301035953678</v>
      </c>
      <c r="AN33" s="5">
        <v>1.6705261019703377</v>
      </c>
      <c r="AO33" s="5">
        <v>-0.9813814204804205</v>
      </c>
      <c r="AP33" s="5">
        <v>-6.061617082221204</v>
      </c>
      <c r="AQ33" s="5">
        <v>-1.458817251553779</v>
      </c>
      <c r="AR33" s="5">
        <v>-11.97374032778894</v>
      </c>
      <c r="AS33" s="5">
        <v>-4.922987409694057</v>
      </c>
      <c r="AT33" s="5">
        <v>14.057515786732644</v>
      </c>
      <c r="AU33" s="5">
        <v>-8.935778517312198</v>
      </c>
      <c r="AV33" s="5">
        <v>-6.201861423839761</v>
      </c>
      <c r="AW33" s="5">
        <v>-0.8662760396102032</v>
      </c>
      <c r="AX33" s="5">
        <v>5.788197382982885</v>
      </c>
      <c r="AY33" s="5">
        <v>-9.31026615371302</v>
      </c>
      <c r="AZ33" s="5">
        <v>1.0424126033461434</v>
      </c>
      <c r="BA33" s="5">
        <v>12.005236532898046</v>
      </c>
      <c r="BB33" s="5">
        <v>-17.634756851767452</v>
      </c>
      <c r="BC33" s="5">
        <v>-13.975891388021077</v>
      </c>
      <c r="BD33" s="5">
        <v>-16.619844309121735</v>
      </c>
      <c r="BE33" s="5">
        <v>-27.761530494120514</v>
      </c>
      <c r="BF33" s="5">
        <v>0.12837700589070078</v>
      </c>
      <c r="BG33" s="5">
        <v>-14.13889069722023</v>
      </c>
      <c r="BH33" s="5">
        <v>-15.47506672742659</v>
      </c>
      <c r="BI33" s="5">
        <v>-2.750795985324772</v>
      </c>
      <c r="BJ33" s="5">
        <v>4.307209930017941</v>
      </c>
      <c r="BK33" s="5">
        <v>-6.446268970310154</v>
      </c>
      <c r="BL33" s="5">
        <v>-14.439254602168972</v>
      </c>
      <c r="BM33" s="5">
        <v>3.3428528719897432</v>
      </c>
      <c r="BN33" s="5">
        <v>-16.11573511063379</v>
      </c>
      <c r="BO33" s="5">
        <v>15.264331776380647</v>
      </c>
      <c r="BP33" s="5">
        <v>4.29347568583478</v>
      </c>
      <c r="BQ33" s="5">
        <v>4.809257209817064</v>
      </c>
      <c r="BR33" s="5">
        <v>-3.744089625276348</v>
      </c>
      <c r="BS33" s="5">
        <v>-15.364396849163453</v>
      </c>
      <c r="BT33" s="5">
        <v>0.6262004158796186</v>
      </c>
      <c r="BU33" s="5">
        <v>-20.171210287114285</v>
      </c>
      <c r="BV33" s="5">
        <v>-14.051940491082316</v>
      </c>
      <c r="BW33" s="5">
        <v>-13.112592194829197</v>
      </c>
      <c r="BX33" s="5">
        <v>1.4151096933793461</v>
      </c>
      <c r="BY33" s="5">
        <v>3.7722079226567784</v>
      </c>
      <c r="BZ33" s="5">
        <v>-28.557101568299192</v>
      </c>
      <c r="CA33" s="5">
        <v>-6.742964174034494</v>
      </c>
      <c r="CB33" s="5">
        <v>-12.977043904348385</v>
      </c>
      <c r="CC33" s="5">
        <v>-10.295192834947898</v>
      </c>
      <c r="CD33" s="5">
        <v>9.70558557385588</v>
      </c>
      <c r="CE33" s="5">
        <v>2.574348121357617</v>
      </c>
      <c r="CF33" s="5">
        <v>9.475294577175974</v>
      </c>
      <c r="CG33" s="5">
        <v>9.311395490554531</v>
      </c>
      <c r="CH33" s="5">
        <v>-20.43795620437957</v>
      </c>
      <c r="CI33" s="5">
        <v>0</v>
      </c>
    </row>
    <row r="34" spans="2:87" ht="15.75" customHeight="1">
      <c r="B34" s="41"/>
      <c r="C34" s="3" t="s">
        <v>3366</v>
      </c>
      <c r="D34" s="3">
        <v>10</v>
      </c>
      <c r="E34" s="3">
        <v>64</v>
      </c>
      <c r="F34" s="3">
        <v>51</v>
      </c>
      <c r="G34" s="3">
        <v>90</v>
      </c>
      <c r="H34" s="3">
        <v>61</v>
      </c>
      <c r="I34" s="3">
        <v>18</v>
      </c>
      <c r="J34" s="3">
        <v>6</v>
      </c>
      <c r="K34" s="3">
        <v>32</v>
      </c>
      <c r="L34" s="3">
        <v>59</v>
      </c>
      <c r="M34" s="3">
        <v>33</v>
      </c>
      <c r="N34" s="3">
        <v>67</v>
      </c>
      <c r="O34" s="3">
        <v>14</v>
      </c>
      <c r="P34" s="3">
        <v>53</v>
      </c>
      <c r="Q34" s="3">
        <v>70</v>
      </c>
      <c r="R34" s="3">
        <v>66</v>
      </c>
      <c r="S34" s="3">
        <v>82</v>
      </c>
      <c r="T34" s="3">
        <v>77</v>
      </c>
      <c r="U34" s="3">
        <v>20</v>
      </c>
      <c r="V34" s="3">
        <v>24</v>
      </c>
      <c r="W34" s="3">
        <v>58</v>
      </c>
      <c r="X34" s="3">
        <v>19</v>
      </c>
      <c r="Y34" s="3">
        <v>49</v>
      </c>
      <c r="Z34" s="3">
        <v>47</v>
      </c>
      <c r="AA34" s="3">
        <v>4</v>
      </c>
      <c r="AB34" s="3">
        <v>2</v>
      </c>
      <c r="AC34" s="3">
        <v>11</v>
      </c>
      <c r="AD34" s="3">
        <v>43</v>
      </c>
      <c r="AE34" s="3">
        <v>83</v>
      </c>
      <c r="AF34" s="3">
        <v>26</v>
      </c>
      <c r="AG34" s="3">
        <v>84</v>
      </c>
      <c r="AH34" s="3">
        <v>22</v>
      </c>
      <c r="AI34" s="3">
        <v>16</v>
      </c>
      <c r="AJ34" s="3">
        <v>80</v>
      </c>
      <c r="AK34" s="3">
        <v>21</v>
      </c>
      <c r="AL34" s="3">
        <v>5</v>
      </c>
      <c r="AM34" s="3">
        <v>87</v>
      </c>
      <c r="AN34" s="3">
        <v>37</v>
      </c>
      <c r="AO34" s="3">
        <v>45</v>
      </c>
      <c r="AP34" s="3">
        <v>54</v>
      </c>
      <c r="AQ34" s="3">
        <v>46</v>
      </c>
      <c r="AR34" s="3">
        <v>65</v>
      </c>
      <c r="AS34" s="3">
        <v>52</v>
      </c>
      <c r="AT34" s="3">
        <v>3</v>
      </c>
      <c r="AU34" s="3">
        <v>60</v>
      </c>
      <c r="AV34" s="3">
        <v>55</v>
      </c>
      <c r="AW34" s="3">
        <v>44</v>
      </c>
      <c r="AX34" s="3">
        <v>25</v>
      </c>
      <c r="AY34" s="3">
        <v>62</v>
      </c>
      <c r="AZ34" s="3">
        <v>39</v>
      </c>
      <c r="BA34" s="3">
        <v>8</v>
      </c>
      <c r="BB34" s="3">
        <v>81</v>
      </c>
      <c r="BC34" s="3">
        <v>71</v>
      </c>
      <c r="BD34" s="3">
        <v>79</v>
      </c>
      <c r="BE34" s="3">
        <v>88</v>
      </c>
      <c r="BF34" s="3">
        <v>41</v>
      </c>
      <c r="BG34" s="3">
        <v>73</v>
      </c>
      <c r="BH34" s="3">
        <v>76</v>
      </c>
      <c r="BI34" s="3">
        <v>48</v>
      </c>
      <c r="BJ34" s="3">
        <v>29</v>
      </c>
      <c r="BK34" s="3">
        <v>56</v>
      </c>
      <c r="BL34" s="3">
        <v>74</v>
      </c>
      <c r="BM34" s="3">
        <v>34</v>
      </c>
      <c r="BN34" s="3">
        <v>78</v>
      </c>
      <c r="BO34" s="3">
        <v>1</v>
      </c>
      <c r="BP34" s="3">
        <v>30</v>
      </c>
      <c r="BQ34" s="3">
        <v>27</v>
      </c>
      <c r="BR34" s="3">
        <v>50</v>
      </c>
      <c r="BS34" s="3">
        <v>75</v>
      </c>
      <c r="BT34" s="3">
        <v>40</v>
      </c>
      <c r="BU34" s="3">
        <v>85</v>
      </c>
      <c r="BV34" s="3">
        <v>72</v>
      </c>
      <c r="BW34" s="3">
        <v>69</v>
      </c>
      <c r="BX34" s="3">
        <v>38</v>
      </c>
      <c r="BY34" s="3">
        <v>31</v>
      </c>
      <c r="BZ34" s="3">
        <v>89</v>
      </c>
      <c r="CA34" s="3">
        <v>57</v>
      </c>
      <c r="CB34" s="3">
        <v>68</v>
      </c>
      <c r="CC34" s="3">
        <v>63</v>
      </c>
      <c r="CD34" s="3">
        <v>12</v>
      </c>
      <c r="CE34" s="3">
        <v>36</v>
      </c>
      <c r="CF34" s="3">
        <v>13</v>
      </c>
      <c r="CG34" s="3">
        <v>15</v>
      </c>
      <c r="CH34" s="3">
        <v>86</v>
      </c>
      <c r="CI34" s="3">
        <v>42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</sheetData>
  <mergeCells count="7">
    <mergeCell ref="B6:B16"/>
    <mergeCell ref="B26:B28"/>
    <mergeCell ref="B29:B31"/>
    <mergeCell ref="B32:B34"/>
    <mergeCell ref="B17:B19"/>
    <mergeCell ref="B20:B22"/>
    <mergeCell ref="B23:B2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E30"/>
  <sheetViews>
    <sheetView tabSelected="1" workbookViewId="0" topLeftCell="BT1">
      <selection activeCell="AN1" sqref="AN1:AN16384"/>
    </sheetView>
  </sheetViews>
  <sheetFormatPr defaultColWidth="9.00390625" defaultRowHeight="25.5" customHeight="1"/>
  <cols>
    <col min="1" max="1" width="4.625" style="1" customWidth="1"/>
    <col min="2" max="2" width="5.625" style="11" customWidth="1"/>
    <col min="3" max="3" width="8.25390625" style="1" customWidth="1"/>
    <col min="4" max="73" width="9.75390625" style="1" customWidth="1"/>
    <col min="74" max="83" width="11.50390625" style="1" customWidth="1"/>
    <col min="84" max="16384" width="9.00390625" style="1" customWidth="1"/>
  </cols>
  <sheetData>
    <row r="3" spans="8:11" ht="25.5" customHeight="1">
      <c r="H3" s="24" t="s">
        <v>2783</v>
      </c>
      <c r="K3" s="1" t="s">
        <v>2467</v>
      </c>
    </row>
    <row r="4" spans="4:82" ht="25.5" customHeight="1">
      <c r="D4" s="28">
        <v>1</v>
      </c>
      <c r="E4" s="28">
        <v>2</v>
      </c>
      <c r="F4" s="28">
        <v>3</v>
      </c>
      <c r="G4" s="28">
        <v>4</v>
      </c>
      <c r="H4" s="28">
        <v>5</v>
      </c>
      <c r="I4" s="28">
        <v>7</v>
      </c>
      <c r="J4" s="28">
        <v>8</v>
      </c>
      <c r="K4" s="28">
        <v>9</v>
      </c>
      <c r="L4" s="28">
        <v>11</v>
      </c>
      <c r="M4" s="28">
        <v>12</v>
      </c>
      <c r="N4" s="28">
        <v>14</v>
      </c>
      <c r="O4" s="28">
        <v>15</v>
      </c>
      <c r="P4" s="28">
        <v>16</v>
      </c>
      <c r="Q4" s="28">
        <v>17</v>
      </c>
      <c r="R4" s="28">
        <v>18</v>
      </c>
      <c r="S4" s="28">
        <v>19</v>
      </c>
      <c r="T4" s="28">
        <v>20</v>
      </c>
      <c r="U4" s="28">
        <v>21</v>
      </c>
      <c r="V4" s="28">
        <v>24</v>
      </c>
      <c r="W4" s="28">
        <v>25</v>
      </c>
      <c r="X4" s="28">
        <v>26</v>
      </c>
      <c r="Y4" s="28">
        <v>27</v>
      </c>
      <c r="Z4" s="28">
        <v>28</v>
      </c>
      <c r="AA4" s="28">
        <v>29</v>
      </c>
      <c r="AB4" s="28">
        <v>30</v>
      </c>
      <c r="AC4" s="28">
        <v>31</v>
      </c>
      <c r="AD4" s="28">
        <v>32</v>
      </c>
      <c r="AE4" s="28">
        <v>34</v>
      </c>
      <c r="AF4" s="28">
        <v>36</v>
      </c>
      <c r="AG4" s="28">
        <v>37</v>
      </c>
      <c r="AH4" s="28">
        <v>38</v>
      </c>
      <c r="AI4" s="28">
        <v>39</v>
      </c>
      <c r="AJ4" s="28">
        <v>40</v>
      </c>
      <c r="AK4" s="28">
        <v>42</v>
      </c>
      <c r="AL4" s="28">
        <v>44</v>
      </c>
      <c r="AM4" s="28">
        <v>45</v>
      </c>
      <c r="AN4" s="28">
        <v>46</v>
      </c>
      <c r="AO4" s="28">
        <v>47</v>
      </c>
      <c r="AP4" s="28">
        <v>48</v>
      </c>
      <c r="AQ4" s="28">
        <v>50</v>
      </c>
      <c r="AR4" s="28">
        <v>51</v>
      </c>
      <c r="AS4" s="28">
        <v>52</v>
      </c>
      <c r="AT4" s="28">
        <v>54</v>
      </c>
      <c r="AU4" s="28">
        <v>56</v>
      </c>
      <c r="AV4" s="28">
        <v>58</v>
      </c>
      <c r="AW4" s="28">
        <v>59</v>
      </c>
      <c r="AX4" s="28">
        <v>60</v>
      </c>
      <c r="AY4" s="28">
        <v>61</v>
      </c>
      <c r="AZ4" s="28">
        <v>62</v>
      </c>
      <c r="BA4" s="28">
        <v>63</v>
      </c>
      <c r="BB4" s="28">
        <v>64</v>
      </c>
      <c r="BC4" s="28">
        <v>65</v>
      </c>
      <c r="BD4" s="28">
        <v>67</v>
      </c>
      <c r="BE4" s="28">
        <v>68</v>
      </c>
      <c r="BF4" s="28">
        <v>69</v>
      </c>
      <c r="BG4" s="28">
        <v>70</v>
      </c>
      <c r="BH4" s="28">
        <v>71</v>
      </c>
      <c r="BI4" s="28">
        <v>72</v>
      </c>
      <c r="BJ4" s="28">
        <v>73</v>
      </c>
      <c r="BK4" s="28">
        <v>74</v>
      </c>
      <c r="BL4" s="28">
        <v>75</v>
      </c>
      <c r="BM4" s="28">
        <v>76</v>
      </c>
      <c r="BN4" s="28">
        <v>77</v>
      </c>
      <c r="BO4" s="28">
        <v>78</v>
      </c>
      <c r="BP4" s="28">
        <v>80</v>
      </c>
      <c r="BQ4" s="28">
        <v>81</v>
      </c>
      <c r="BR4" s="28">
        <v>82</v>
      </c>
      <c r="BS4" s="28">
        <v>83</v>
      </c>
      <c r="BT4" s="28">
        <v>85</v>
      </c>
      <c r="BU4" s="28">
        <v>86</v>
      </c>
      <c r="BV4" s="28">
        <v>87</v>
      </c>
      <c r="BW4" s="28">
        <v>88</v>
      </c>
      <c r="BX4" s="28">
        <v>89</v>
      </c>
      <c r="BY4" s="28">
        <v>91</v>
      </c>
      <c r="BZ4" s="28">
        <v>92</v>
      </c>
      <c r="CA4" s="28">
        <v>93</v>
      </c>
      <c r="CB4" s="28">
        <v>94</v>
      </c>
      <c r="CC4" s="28">
        <v>95</v>
      </c>
      <c r="CD4" s="28">
        <v>90</v>
      </c>
    </row>
    <row r="5" spans="4:82" ht="25.5" customHeight="1">
      <c r="D5" s="29" t="s">
        <v>1362</v>
      </c>
      <c r="E5" s="29" t="s">
        <v>1363</v>
      </c>
      <c r="F5" s="29" t="s">
        <v>1364</v>
      </c>
      <c r="G5" s="29" t="s">
        <v>1365</v>
      </c>
      <c r="H5" s="29" t="s">
        <v>1366</v>
      </c>
      <c r="I5" s="29" t="s">
        <v>1367</v>
      </c>
      <c r="J5" s="29" t="s">
        <v>1368</v>
      </c>
      <c r="K5" s="29" t="s">
        <v>1369</v>
      </c>
      <c r="L5" s="29" t="s">
        <v>1370</v>
      </c>
      <c r="M5" s="29" t="s">
        <v>1371</v>
      </c>
      <c r="N5" s="29" t="s">
        <v>1372</v>
      </c>
      <c r="O5" s="29" t="s">
        <v>1373</v>
      </c>
      <c r="P5" s="29" t="s">
        <v>1374</v>
      </c>
      <c r="Q5" s="29" t="s">
        <v>1375</v>
      </c>
      <c r="R5" s="29" t="s">
        <v>1376</v>
      </c>
      <c r="S5" s="29" t="s">
        <v>1377</v>
      </c>
      <c r="T5" s="29" t="s">
        <v>1378</v>
      </c>
      <c r="U5" s="29" t="s">
        <v>1379</v>
      </c>
      <c r="V5" s="29" t="s">
        <v>1380</v>
      </c>
      <c r="W5" s="29" t="s">
        <v>1381</v>
      </c>
      <c r="X5" s="29" t="s">
        <v>1382</v>
      </c>
      <c r="Y5" s="29" t="s">
        <v>1383</v>
      </c>
      <c r="Z5" s="29" t="s">
        <v>1384</v>
      </c>
      <c r="AA5" s="29" t="s">
        <v>1385</v>
      </c>
      <c r="AB5" s="29" t="s">
        <v>1386</v>
      </c>
      <c r="AC5" s="29" t="s">
        <v>1387</v>
      </c>
      <c r="AD5" s="29" t="s">
        <v>1388</v>
      </c>
      <c r="AE5" s="29" t="s">
        <v>1389</v>
      </c>
      <c r="AF5" s="29" t="s">
        <v>1390</v>
      </c>
      <c r="AG5" s="29" t="s">
        <v>1391</v>
      </c>
      <c r="AH5" s="29" t="s">
        <v>1392</v>
      </c>
      <c r="AI5" s="29" t="s">
        <v>1393</v>
      </c>
      <c r="AJ5" s="29" t="s">
        <v>1394</v>
      </c>
      <c r="AK5" s="29" t="s">
        <v>1395</v>
      </c>
      <c r="AL5" s="29" t="s">
        <v>1396</v>
      </c>
      <c r="AM5" s="29" t="s">
        <v>1397</v>
      </c>
      <c r="AN5" s="29" t="s">
        <v>1398</v>
      </c>
      <c r="AO5" s="29" t="s">
        <v>1399</v>
      </c>
      <c r="AP5" s="29" t="s">
        <v>1400</v>
      </c>
      <c r="AQ5" s="29" t="s">
        <v>1401</v>
      </c>
      <c r="AR5" s="29" t="s">
        <v>1402</v>
      </c>
      <c r="AS5" s="29" t="s">
        <v>1403</v>
      </c>
      <c r="AT5" s="29" t="s">
        <v>1404</v>
      </c>
      <c r="AU5" s="29" t="s">
        <v>1405</v>
      </c>
      <c r="AV5" s="29" t="s">
        <v>1406</v>
      </c>
      <c r="AW5" s="29" t="s">
        <v>1407</v>
      </c>
      <c r="AX5" s="29" t="s">
        <v>1408</v>
      </c>
      <c r="AY5" s="29" t="s">
        <v>1409</v>
      </c>
      <c r="AZ5" s="29" t="s">
        <v>1410</v>
      </c>
      <c r="BA5" s="29" t="s">
        <v>1411</v>
      </c>
      <c r="BB5" s="29" t="s">
        <v>1412</v>
      </c>
      <c r="BC5" s="29" t="s">
        <v>1413</v>
      </c>
      <c r="BD5" s="29" t="s">
        <v>1414</v>
      </c>
      <c r="BE5" s="29" t="s">
        <v>1415</v>
      </c>
      <c r="BF5" s="29" t="s">
        <v>1416</v>
      </c>
      <c r="BG5" s="29" t="s">
        <v>1417</v>
      </c>
      <c r="BH5" s="29" t="s">
        <v>1418</v>
      </c>
      <c r="BI5" s="29" t="s">
        <v>1419</v>
      </c>
      <c r="BJ5" s="29" t="s">
        <v>1420</v>
      </c>
      <c r="BK5" s="29" t="s">
        <v>1421</v>
      </c>
      <c r="BL5" s="29" t="s">
        <v>1422</v>
      </c>
      <c r="BM5" s="29" t="s">
        <v>1423</v>
      </c>
      <c r="BN5" s="29" t="s">
        <v>1424</v>
      </c>
      <c r="BO5" s="29" t="s">
        <v>1425</v>
      </c>
      <c r="BP5" s="29" t="s">
        <v>1426</v>
      </c>
      <c r="BQ5" s="29" t="s">
        <v>1427</v>
      </c>
      <c r="BR5" s="29" t="s">
        <v>1428</v>
      </c>
      <c r="BS5" s="29" t="s">
        <v>1429</v>
      </c>
      <c r="BT5" s="29" t="s">
        <v>1430</v>
      </c>
      <c r="BU5" s="30" t="s">
        <v>1431</v>
      </c>
      <c r="BV5" s="29" t="s">
        <v>1432</v>
      </c>
      <c r="BW5" s="29" t="s">
        <v>1433</v>
      </c>
      <c r="BX5" s="29" t="s">
        <v>1435</v>
      </c>
      <c r="BY5" s="29" t="s">
        <v>1437</v>
      </c>
      <c r="BZ5" s="29" t="s">
        <v>1438</v>
      </c>
      <c r="CA5" s="29" t="s">
        <v>1439</v>
      </c>
      <c r="CB5" s="29" t="s">
        <v>1440</v>
      </c>
      <c r="CC5" s="29" t="s">
        <v>1441</v>
      </c>
      <c r="CD5" s="29" t="s">
        <v>1436</v>
      </c>
    </row>
    <row r="6" spans="2:83" ht="19.5" customHeight="1">
      <c r="B6" s="37" t="s">
        <v>2454</v>
      </c>
      <c r="C6" s="2" t="s">
        <v>2449</v>
      </c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7</v>
      </c>
      <c r="J6" s="6">
        <v>8</v>
      </c>
      <c r="K6" s="6">
        <v>9</v>
      </c>
      <c r="L6" s="6">
        <v>11</v>
      </c>
      <c r="M6" s="6">
        <v>12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24</v>
      </c>
      <c r="W6" s="6">
        <v>25</v>
      </c>
      <c r="X6" s="6">
        <v>26</v>
      </c>
      <c r="Y6" s="6">
        <v>27</v>
      </c>
      <c r="Z6" s="6">
        <v>28</v>
      </c>
      <c r="AA6" s="6">
        <v>29</v>
      </c>
      <c r="AB6" s="6">
        <v>30</v>
      </c>
      <c r="AC6" s="6">
        <v>31</v>
      </c>
      <c r="AD6" s="6">
        <v>32</v>
      </c>
      <c r="AE6" s="6">
        <v>34</v>
      </c>
      <c r="AF6" s="6">
        <v>36</v>
      </c>
      <c r="AG6" s="6">
        <v>37</v>
      </c>
      <c r="AH6" s="6">
        <v>38</v>
      </c>
      <c r="AI6" s="6">
        <v>39</v>
      </c>
      <c r="AJ6" s="6">
        <v>40</v>
      </c>
      <c r="AK6" s="6">
        <v>42</v>
      </c>
      <c r="AL6" s="6">
        <v>44</v>
      </c>
      <c r="AM6" s="6">
        <v>45</v>
      </c>
      <c r="AN6" s="6">
        <v>46</v>
      </c>
      <c r="AO6" s="6">
        <v>47</v>
      </c>
      <c r="AP6" s="6">
        <v>48</v>
      </c>
      <c r="AQ6" s="6">
        <v>50</v>
      </c>
      <c r="AR6" s="6">
        <v>51</v>
      </c>
      <c r="AS6" s="6">
        <v>52</v>
      </c>
      <c r="AT6" s="6">
        <v>54</v>
      </c>
      <c r="AU6" s="6">
        <v>56</v>
      </c>
      <c r="AV6" s="6">
        <v>58</v>
      </c>
      <c r="AW6" s="6">
        <v>59</v>
      </c>
      <c r="AX6" s="6">
        <v>60</v>
      </c>
      <c r="AY6" s="6">
        <v>61</v>
      </c>
      <c r="AZ6" s="6">
        <v>62</v>
      </c>
      <c r="BA6" s="6">
        <v>63</v>
      </c>
      <c r="BB6" s="6">
        <v>64</v>
      </c>
      <c r="BC6" s="6">
        <v>65</v>
      </c>
      <c r="BD6" s="6">
        <v>67</v>
      </c>
      <c r="BE6" s="6">
        <v>68</v>
      </c>
      <c r="BF6" s="6">
        <v>69</v>
      </c>
      <c r="BG6" s="6">
        <v>70</v>
      </c>
      <c r="BH6" s="6">
        <v>71</v>
      </c>
      <c r="BI6" s="6">
        <v>72</v>
      </c>
      <c r="BJ6" s="6">
        <v>73</v>
      </c>
      <c r="BK6" s="6">
        <v>74</v>
      </c>
      <c r="BL6" s="6">
        <v>75</v>
      </c>
      <c r="BM6" s="6">
        <v>76</v>
      </c>
      <c r="BN6" s="6">
        <v>77</v>
      </c>
      <c r="BO6" s="6">
        <v>78</v>
      </c>
      <c r="BP6" s="6">
        <v>80</v>
      </c>
      <c r="BQ6" s="6">
        <v>81</v>
      </c>
      <c r="BR6" s="6">
        <v>82</v>
      </c>
      <c r="BS6" s="6">
        <v>83</v>
      </c>
      <c r="BT6" s="6">
        <v>85</v>
      </c>
      <c r="BU6" s="6">
        <v>86</v>
      </c>
      <c r="BV6" s="6">
        <v>87</v>
      </c>
      <c r="BW6" s="6">
        <v>88</v>
      </c>
      <c r="BX6" s="6">
        <v>89</v>
      </c>
      <c r="BY6" s="6">
        <v>91</v>
      </c>
      <c r="BZ6" s="6">
        <v>92</v>
      </c>
      <c r="CA6" s="6">
        <v>93</v>
      </c>
      <c r="CB6" s="6">
        <v>94</v>
      </c>
      <c r="CC6" s="6">
        <v>95</v>
      </c>
      <c r="CD6" s="6" t="s">
        <v>2465</v>
      </c>
      <c r="CE6" s="2" t="s">
        <v>2143</v>
      </c>
    </row>
    <row r="7" spans="2:83" ht="19.5" customHeight="1">
      <c r="B7" s="35"/>
      <c r="C7" s="20" t="s">
        <v>2457</v>
      </c>
      <c r="D7" s="6" t="s">
        <v>2679</v>
      </c>
      <c r="E7" s="6" t="s">
        <v>2648</v>
      </c>
      <c r="F7" s="6" t="s">
        <v>2658</v>
      </c>
      <c r="G7" s="6" t="s">
        <v>2686</v>
      </c>
      <c r="H7" s="6" t="s">
        <v>2670</v>
      </c>
      <c r="I7" s="6" t="s">
        <v>2685</v>
      </c>
      <c r="J7" s="6" t="s">
        <v>2644</v>
      </c>
      <c r="K7" s="6" t="s">
        <v>2690</v>
      </c>
      <c r="L7" s="6" t="s">
        <v>2664</v>
      </c>
      <c r="M7" s="6" t="s">
        <v>2635</v>
      </c>
      <c r="N7" s="6" t="s">
        <v>2689</v>
      </c>
      <c r="O7" s="6" t="s">
        <v>2657</v>
      </c>
      <c r="P7" s="6" t="s">
        <v>2630</v>
      </c>
      <c r="Q7" s="6" t="s">
        <v>2698</v>
      </c>
      <c r="R7" s="6" t="s">
        <v>2671</v>
      </c>
      <c r="S7" s="6" t="s">
        <v>2643</v>
      </c>
      <c r="T7" s="6" t="s">
        <v>2651</v>
      </c>
      <c r="U7" s="6" t="s">
        <v>2653</v>
      </c>
      <c r="V7" s="6" t="s">
        <v>2692</v>
      </c>
      <c r="W7" s="6" t="s">
        <v>2706</v>
      </c>
      <c r="X7" s="6" t="s">
        <v>2656</v>
      </c>
      <c r="Y7" s="6" t="s">
        <v>2642</v>
      </c>
      <c r="Z7" s="6" t="s">
        <v>2668</v>
      </c>
      <c r="AA7" s="6" t="s">
        <v>2704</v>
      </c>
      <c r="AB7" s="6" t="s">
        <v>2684</v>
      </c>
      <c r="AC7" s="6" t="s">
        <v>2699</v>
      </c>
      <c r="AD7" s="6" t="s">
        <v>2667</v>
      </c>
      <c r="AE7" s="6" t="s">
        <v>2701</v>
      </c>
      <c r="AF7" s="6" t="s">
        <v>2693</v>
      </c>
      <c r="AG7" s="6" t="s">
        <v>2633</v>
      </c>
      <c r="AH7" s="6" t="s">
        <v>2638</v>
      </c>
      <c r="AI7" s="6" t="s">
        <v>2661</v>
      </c>
      <c r="AJ7" s="6" t="s">
        <v>2705</v>
      </c>
      <c r="AK7" s="6" t="s">
        <v>2636</v>
      </c>
      <c r="AL7" s="6" t="s">
        <v>2640</v>
      </c>
      <c r="AM7" s="6" t="s">
        <v>2629</v>
      </c>
      <c r="AN7" s="6" t="s">
        <v>2700</v>
      </c>
      <c r="AO7" s="6" t="s">
        <v>2645</v>
      </c>
      <c r="AP7" s="6" t="s">
        <v>2631</v>
      </c>
      <c r="AQ7" s="6" t="s">
        <v>2655</v>
      </c>
      <c r="AR7" s="6" t="s">
        <v>2672</v>
      </c>
      <c r="AS7" s="6" t="s">
        <v>2634</v>
      </c>
      <c r="AT7" s="6" t="s">
        <v>2637</v>
      </c>
      <c r="AU7" s="6" t="s">
        <v>2660</v>
      </c>
      <c r="AV7" s="6" t="s">
        <v>2683</v>
      </c>
      <c r="AW7" s="6" t="s">
        <v>2702</v>
      </c>
      <c r="AX7" s="6" t="s">
        <v>2681</v>
      </c>
      <c r="AY7" s="6" t="s">
        <v>2665</v>
      </c>
      <c r="AZ7" s="6" t="s">
        <v>2703</v>
      </c>
      <c r="BA7" s="6" t="s">
        <v>2696</v>
      </c>
      <c r="BB7" s="6" t="s">
        <v>2688</v>
      </c>
      <c r="BC7" s="6" t="s">
        <v>2639</v>
      </c>
      <c r="BD7" s="6" t="s">
        <v>2663</v>
      </c>
      <c r="BE7" s="6" t="s">
        <v>2654</v>
      </c>
      <c r="BF7" s="6" t="s">
        <v>2680</v>
      </c>
      <c r="BG7" s="6" t="s">
        <v>2676</v>
      </c>
      <c r="BH7" s="6" t="s">
        <v>2669</v>
      </c>
      <c r="BI7" s="6" t="s">
        <v>2632</v>
      </c>
      <c r="BJ7" s="6" t="s">
        <v>2646</v>
      </c>
      <c r="BK7" s="6" t="s">
        <v>2650</v>
      </c>
      <c r="BL7" s="6" t="s">
        <v>2628</v>
      </c>
      <c r="BM7" s="6" t="s">
        <v>2659</v>
      </c>
      <c r="BN7" s="6" t="s">
        <v>2652</v>
      </c>
      <c r="BO7" s="6" t="s">
        <v>2675</v>
      </c>
      <c r="BP7" s="6" t="s">
        <v>2677</v>
      </c>
      <c r="BQ7" s="6" t="s">
        <v>2694</v>
      </c>
      <c r="BR7" s="6" t="s">
        <v>2666</v>
      </c>
      <c r="BS7" s="6" t="s">
        <v>2662</v>
      </c>
      <c r="BT7" s="6" t="s">
        <v>2678</v>
      </c>
      <c r="BU7" s="6" t="s">
        <v>2691</v>
      </c>
      <c r="BV7" s="6" t="s">
        <v>2697</v>
      </c>
      <c r="BW7" s="6" t="s">
        <v>2647</v>
      </c>
      <c r="BX7" s="6" t="s">
        <v>2687</v>
      </c>
      <c r="BY7" s="6" t="s">
        <v>2641</v>
      </c>
      <c r="BZ7" s="6" t="s">
        <v>2673</v>
      </c>
      <c r="CA7" s="6" t="s">
        <v>2649</v>
      </c>
      <c r="CB7" s="6" t="s">
        <v>2695</v>
      </c>
      <c r="CC7" s="6" t="s">
        <v>2674</v>
      </c>
      <c r="CD7" s="6" t="s">
        <v>2682</v>
      </c>
      <c r="CE7" s="2"/>
    </row>
    <row r="8" spans="2:82" ht="19.5" customHeight="1">
      <c r="B8" s="35"/>
      <c r="C8" s="12" t="s">
        <v>1027</v>
      </c>
      <c r="D8" s="4" t="s">
        <v>2600</v>
      </c>
      <c r="E8" s="4" t="s">
        <v>2569</v>
      </c>
      <c r="F8" s="4" t="s">
        <v>2579</v>
      </c>
      <c r="G8" s="4" t="s">
        <v>2607</v>
      </c>
      <c r="H8" s="4" t="s">
        <v>2591</v>
      </c>
      <c r="I8" s="4" t="s">
        <v>2606</v>
      </c>
      <c r="J8" s="4" t="s">
        <v>2565</v>
      </c>
      <c r="K8" s="4" t="s">
        <v>2611</v>
      </c>
      <c r="L8" s="4" t="s">
        <v>2585</v>
      </c>
      <c r="M8" s="4" t="s">
        <v>2556</v>
      </c>
      <c r="N8" s="4" t="s">
        <v>2610</v>
      </c>
      <c r="O8" s="4" t="s">
        <v>2578</v>
      </c>
      <c r="P8" s="4" t="s">
        <v>2551</v>
      </c>
      <c r="Q8" s="4" t="s">
        <v>2619</v>
      </c>
      <c r="R8" s="4" t="s">
        <v>2592</v>
      </c>
      <c r="S8" s="4" t="s">
        <v>2564</v>
      </c>
      <c r="T8" s="4" t="s">
        <v>2572</v>
      </c>
      <c r="U8" s="4" t="s">
        <v>2574</v>
      </c>
      <c r="V8" s="4" t="s">
        <v>2613</v>
      </c>
      <c r="W8" s="4" t="s">
        <v>2627</v>
      </c>
      <c r="X8" s="4" t="s">
        <v>2577</v>
      </c>
      <c r="Y8" s="4" t="s">
        <v>2563</v>
      </c>
      <c r="Z8" s="4" t="s">
        <v>2589</v>
      </c>
      <c r="AA8" s="4" t="s">
        <v>2625</v>
      </c>
      <c r="AB8" s="4" t="s">
        <v>2605</v>
      </c>
      <c r="AC8" s="4" t="s">
        <v>2620</v>
      </c>
      <c r="AD8" s="4" t="s">
        <v>2588</v>
      </c>
      <c r="AE8" s="4" t="s">
        <v>2622</v>
      </c>
      <c r="AF8" s="4" t="s">
        <v>2614</v>
      </c>
      <c r="AG8" s="4" t="s">
        <v>2554</v>
      </c>
      <c r="AH8" s="4" t="s">
        <v>2559</v>
      </c>
      <c r="AI8" s="4" t="s">
        <v>2582</v>
      </c>
      <c r="AJ8" s="4" t="s">
        <v>2626</v>
      </c>
      <c r="AK8" s="4" t="s">
        <v>2557</v>
      </c>
      <c r="AL8" s="4" t="s">
        <v>2561</v>
      </c>
      <c r="AM8" s="4" t="s">
        <v>2550</v>
      </c>
      <c r="AN8" s="4" t="s">
        <v>2621</v>
      </c>
      <c r="AO8" s="4" t="s">
        <v>2566</v>
      </c>
      <c r="AP8" s="4" t="s">
        <v>2552</v>
      </c>
      <c r="AQ8" s="4" t="s">
        <v>2576</v>
      </c>
      <c r="AR8" s="4" t="s">
        <v>2593</v>
      </c>
      <c r="AS8" s="4" t="s">
        <v>2555</v>
      </c>
      <c r="AT8" s="4" t="s">
        <v>2558</v>
      </c>
      <c r="AU8" s="4" t="s">
        <v>2581</v>
      </c>
      <c r="AV8" s="4" t="s">
        <v>2604</v>
      </c>
      <c r="AW8" s="4" t="s">
        <v>2623</v>
      </c>
      <c r="AX8" s="4" t="s">
        <v>2602</v>
      </c>
      <c r="AY8" s="4" t="s">
        <v>2586</v>
      </c>
      <c r="AZ8" s="4" t="s">
        <v>2624</v>
      </c>
      <c r="BA8" s="4" t="s">
        <v>2617</v>
      </c>
      <c r="BB8" s="4" t="s">
        <v>2609</v>
      </c>
      <c r="BC8" s="4" t="s">
        <v>2560</v>
      </c>
      <c r="BD8" s="4" t="s">
        <v>2584</v>
      </c>
      <c r="BE8" s="4" t="s">
        <v>2575</v>
      </c>
      <c r="BF8" s="4" t="s">
        <v>2601</v>
      </c>
      <c r="BG8" s="4" t="s">
        <v>2597</v>
      </c>
      <c r="BH8" s="4" t="s">
        <v>2590</v>
      </c>
      <c r="BI8" s="4" t="s">
        <v>2553</v>
      </c>
      <c r="BJ8" s="4" t="s">
        <v>2567</v>
      </c>
      <c r="BK8" s="4" t="s">
        <v>2571</v>
      </c>
      <c r="BL8" s="4" t="s">
        <v>2549</v>
      </c>
      <c r="BM8" s="4" t="s">
        <v>2580</v>
      </c>
      <c r="BN8" s="4" t="s">
        <v>2573</v>
      </c>
      <c r="BO8" s="4" t="s">
        <v>2596</v>
      </c>
      <c r="BP8" s="4" t="s">
        <v>2598</v>
      </c>
      <c r="BQ8" s="4" t="s">
        <v>2615</v>
      </c>
      <c r="BR8" s="4" t="s">
        <v>2587</v>
      </c>
      <c r="BS8" s="4" t="s">
        <v>2583</v>
      </c>
      <c r="BT8" s="4" t="s">
        <v>2599</v>
      </c>
      <c r="BU8" s="4" t="s">
        <v>2612</v>
      </c>
      <c r="BV8" s="4" t="s">
        <v>2618</v>
      </c>
      <c r="BW8" s="4" t="s">
        <v>2568</v>
      </c>
      <c r="BX8" s="4" t="s">
        <v>2608</v>
      </c>
      <c r="BY8" s="4" t="s">
        <v>2562</v>
      </c>
      <c r="BZ8" s="4" t="s">
        <v>2594</v>
      </c>
      <c r="CA8" s="4" t="s">
        <v>2570</v>
      </c>
      <c r="CB8" s="4" t="s">
        <v>2616</v>
      </c>
      <c r="CC8" s="4" t="s">
        <v>2595</v>
      </c>
      <c r="CD8" s="4" t="s">
        <v>2603</v>
      </c>
    </row>
    <row r="9" spans="2:82" ht="19.5" customHeight="1">
      <c r="B9" s="35"/>
      <c r="C9" s="12" t="s">
        <v>2788</v>
      </c>
      <c r="D9" s="4" t="s">
        <v>2840</v>
      </c>
      <c r="E9" s="4" t="s">
        <v>2809</v>
      </c>
      <c r="F9" s="4" t="s">
        <v>2819</v>
      </c>
      <c r="G9" s="4" t="s">
        <v>2847</v>
      </c>
      <c r="H9" s="4" t="s">
        <v>2831</v>
      </c>
      <c r="I9" s="4" t="s">
        <v>2846</v>
      </c>
      <c r="J9" s="4" t="s">
        <v>2805</v>
      </c>
      <c r="K9" s="4" t="s">
        <v>2851</v>
      </c>
      <c r="L9" s="4" t="s">
        <v>2825</v>
      </c>
      <c r="M9" s="4" t="s">
        <v>2796</v>
      </c>
      <c r="N9" s="4" t="s">
        <v>2850</v>
      </c>
      <c r="O9" s="4" t="s">
        <v>2818</v>
      </c>
      <c r="P9" s="4" t="s">
        <v>2791</v>
      </c>
      <c r="Q9" s="4" t="s">
        <v>2859</v>
      </c>
      <c r="R9" s="4" t="s">
        <v>2832</v>
      </c>
      <c r="S9" s="4" t="s">
        <v>2804</v>
      </c>
      <c r="T9" s="4" t="s">
        <v>2812</v>
      </c>
      <c r="U9" s="4" t="s">
        <v>2814</v>
      </c>
      <c r="V9" s="4" t="s">
        <v>2853</v>
      </c>
      <c r="W9" s="4" t="s">
        <v>2867</v>
      </c>
      <c r="X9" s="4" t="s">
        <v>2817</v>
      </c>
      <c r="Y9" s="4" t="s">
        <v>2803</v>
      </c>
      <c r="Z9" s="4" t="s">
        <v>2829</v>
      </c>
      <c r="AA9" s="4" t="s">
        <v>2865</v>
      </c>
      <c r="AB9" s="4" t="s">
        <v>2845</v>
      </c>
      <c r="AC9" s="4" t="s">
        <v>2860</v>
      </c>
      <c r="AD9" s="4" t="s">
        <v>2828</v>
      </c>
      <c r="AE9" s="4" t="s">
        <v>2862</v>
      </c>
      <c r="AF9" s="4" t="s">
        <v>2854</v>
      </c>
      <c r="AG9" s="4" t="s">
        <v>2794</v>
      </c>
      <c r="AH9" s="4" t="s">
        <v>2799</v>
      </c>
      <c r="AI9" s="4" t="s">
        <v>2822</v>
      </c>
      <c r="AJ9" s="4" t="s">
        <v>2866</v>
      </c>
      <c r="AK9" s="4" t="s">
        <v>2797</v>
      </c>
      <c r="AL9" s="4" t="s">
        <v>2801</v>
      </c>
      <c r="AM9" s="4" t="s">
        <v>2790</v>
      </c>
      <c r="AN9" s="4" t="s">
        <v>2861</v>
      </c>
      <c r="AO9" s="4" t="s">
        <v>2806</v>
      </c>
      <c r="AP9" s="4" t="s">
        <v>2792</v>
      </c>
      <c r="AQ9" s="4" t="s">
        <v>2816</v>
      </c>
      <c r="AR9" s="4" t="s">
        <v>2833</v>
      </c>
      <c r="AS9" s="4" t="s">
        <v>2795</v>
      </c>
      <c r="AT9" s="4" t="s">
        <v>2798</v>
      </c>
      <c r="AU9" s="4" t="s">
        <v>2821</v>
      </c>
      <c r="AV9" s="4" t="s">
        <v>2844</v>
      </c>
      <c r="AW9" s="4" t="s">
        <v>2863</v>
      </c>
      <c r="AX9" s="4" t="s">
        <v>2842</v>
      </c>
      <c r="AY9" s="4" t="s">
        <v>2826</v>
      </c>
      <c r="AZ9" s="4" t="s">
        <v>2864</v>
      </c>
      <c r="BA9" s="4" t="s">
        <v>2857</v>
      </c>
      <c r="BB9" s="4" t="s">
        <v>2849</v>
      </c>
      <c r="BC9" s="4" t="s">
        <v>2800</v>
      </c>
      <c r="BD9" s="4" t="s">
        <v>2824</v>
      </c>
      <c r="BE9" s="4" t="s">
        <v>2815</v>
      </c>
      <c r="BF9" s="4" t="s">
        <v>2841</v>
      </c>
      <c r="BG9" s="4" t="s">
        <v>2837</v>
      </c>
      <c r="BH9" s="4" t="s">
        <v>2830</v>
      </c>
      <c r="BI9" s="4" t="s">
        <v>2793</v>
      </c>
      <c r="BJ9" s="4" t="s">
        <v>2807</v>
      </c>
      <c r="BK9" s="4" t="s">
        <v>2811</v>
      </c>
      <c r="BL9" s="4" t="s">
        <v>2789</v>
      </c>
      <c r="BM9" s="4" t="s">
        <v>2820</v>
      </c>
      <c r="BN9" s="4" t="s">
        <v>2813</v>
      </c>
      <c r="BO9" s="4" t="s">
        <v>2836</v>
      </c>
      <c r="BP9" s="4" t="s">
        <v>2838</v>
      </c>
      <c r="BQ9" s="4" t="s">
        <v>2855</v>
      </c>
      <c r="BR9" s="4" t="s">
        <v>2827</v>
      </c>
      <c r="BS9" s="4" t="s">
        <v>2823</v>
      </c>
      <c r="BT9" s="4" t="s">
        <v>2839</v>
      </c>
      <c r="BU9" s="4" t="s">
        <v>2852</v>
      </c>
      <c r="BV9" s="4" t="s">
        <v>2858</v>
      </c>
      <c r="BW9" s="4" t="s">
        <v>2808</v>
      </c>
      <c r="BX9" s="4" t="s">
        <v>2848</v>
      </c>
      <c r="BY9" s="4" t="s">
        <v>2802</v>
      </c>
      <c r="BZ9" s="4" t="s">
        <v>2834</v>
      </c>
      <c r="CA9" s="4" t="s">
        <v>2810</v>
      </c>
      <c r="CB9" s="4" t="s">
        <v>2856</v>
      </c>
      <c r="CC9" s="4" t="s">
        <v>2835</v>
      </c>
      <c r="CD9" s="4" t="s">
        <v>2843</v>
      </c>
    </row>
    <row r="10" spans="2:82" ht="19.5" customHeight="1">
      <c r="B10" s="35"/>
      <c r="C10" s="12" t="s">
        <v>2707</v>
      </c>
      <c r="D10" s="4" t="s">
        <v>2759</v>
      </c>
      <c r="E10" s="4" t="s">
        <v>2728</v>
      </c>
      <c r="F10" s="4" t="s">
        <v>2738</v>
      </c>
      <c r="G10" s="4" t="s">
        <v>2766</v>
      </c>
      <c r="H10" s="4" t="s">
        <v>2750</v>
      </c>
      <c r="I10" s="4" t="s">
        <v>2765</v>
      </c>
      <c r="J10" s="4" t="s">
        <v>2724</v>
      </c>
      <c r="K10" s="4" t="s">
        <v>2770</v>
      </c>
      <c r="L10" s="4" t="s">
        <v>2744</v>
      </c>
      <c r="M10" s="4" t="s">
        <v>2715</v>
      </c>
      <c r="N10" s="4" t="s">
        <v>2769</v>
      </c>
      <c r="O10" s="4" t="s">
        <v>2737</v>
      </c>
      <c r="P10" s="4" t="s">
        <v>2710</v>
      </c>
      <c r="Q10" s="4" t="s">
        <v>2778</v>
      </c>
      <c r="R10" s="4" t="s">
        <v>2751</v>
      </c>
      <c r="S10" s="4" t="s">
        <v>2723</v>
      </c>
      <c r="T10" s="4" t="s">
        <v>2731</v>
      </c>
      <c r="U10" s="4" t="s">
        <v>2733</v>
      </c>
      <c r="V10" s="4" t="s">
        <v>2772</v>
      </c>
      <c r="W10" s="4" t="s">
        <v>2787</v>
      </c>
      <c r="X10" s="4" t="s">
        <v>2736</v>
      </c>
      <c r="Y10" s="4" t="s">
        <v>2722</v>
      </c>
      <c r="Z10" s="4" t="s">
        <v>2748</v>
      </c>
      <c r="AA10" s="4" t="s">
        <v>2785</v>
      </c>
      <c r="AB10" s="4" t="s">
        <v>2764</v>
      </c>
      <c r="AC10" s="4" t="s">
        <v>2779</v>
      </c>
      <c r="AD10" s="4" t="s">
        <v>2747</v>
      </c>
      <c r="AE10" s="4" t="s">
        <v>2781</v>
      </c>
      <c r="AF10" s="4" t="s">
        <v>2773</v>
      </c>
      <c r="AG10" s="4" t="s">
        <v>2713</v>
      </c>
      <c r="AH10" s="4" t="s">
        <v>2718</v>
      </c>
      <c r="AI10" s="4" t="s">
        <v>2741</v>
      </c>
      <c r="AJ10" s="4" t="s">
        <v>2786</v>
      </c>
      <c r="AK10" s="4" t="s">
        <v>2716</v>
      </c>
      <c r="AL10" s="4" t="s">
        <v>2720</v>
      </c>
      <c r="AM10" s="4" t="s">
        <v>2709</v>
      </c>
      <c r="AN10" s="4" t="s">
        <v>2780</v>
      </c>
      <c r="AO10" s="4" t="s">
        <v>2725</v>
      </c>
      <c r="AP10" s="4" t="s">
        <v>2711</v>
      </c>
      <c r="AQ10" s="4" t="s">
        <v>2735</v>
      </c>
      <c r="AR10" s="4" t="s">
        <v>2752</v>
      </c>
      <c r="AS10" s="4" t="s">
        <v>2714</v>
      </c>
      <c r="AT10" s="4" t="s">
        <v>2717</v>
      </c>
      <c r="AU10" s="4" t="s">
        <v>2740</v>
      </c>
      <c r="AV10" s="4" t="s">
        <v>2763</v>
      </c>
      <c r="AW10" s="4" t="s">
        <v>2782</v>
      </c>
      <c r="AX10" s="4" t="s">
        <v>2761</v>
      </c>
      <c r="AY10" s="4" t="s">
        <v>2745</v>
      </c>
      <c r="AZ10" s="4" t="s">
        <v>2784</v>
      </c>
      <c r="BA10" s="4" t="s">
        <v>2776</v>
      </c>
      <c r="BB10" s="4" t="s">
        <v>2768</v>
      </c>
      <c r="BC10" s="4" t="s">
        <v>2719</v>
      </c>
      <c r="BD10" s="4" t="s">
        <v>2743</v>
      </c>
      <c r="BE10" s="4" t="s">
        <v>2734</v>
      </c>
      <c r="BF10" s="4" t="s">
        <v>2760</v>
      </c>
      <c r="BG10" s="4" t="s">
        <v>2756</v>
      </c>
      <c r="BH10" s="4" t="s">
        <v>2749</v>
      </c>
      <c r="BI10" s="4" t="s">
        <v>2712</v>
      </c>
      <c r="BJ10" s="4" t="s">
        <v>2726</v>
      </c>
      <c r="BK10" s="4" t="s">
        <v>2730</v>
      </c>
      <c r="BL10" s="4" t="s">
        <v>2708</v>
      </c>
      <c r="BM10" s="4" t="s">
        <v>2739</v>
      </c>
      <c r="BN10" s="4" t="s">
        <v>2732</v>
      </c>
      <c r="BO10" s="4" t="s">
        <v>2755</v>
      </c>
      <c r="BP10" s="4" t="s">
        <v>2757</v>
      </c>
      <c r="BQ10" s="4" t="s">
        <v>2774</v>
      </c>
      <c r="BR10" s="4" t="s">
        <v>2746</v>
      </c>
      <c r="BS10" s="4" t="s">
        <v>2742</v>
      </c>
      <c r="BT10" s="4" t="s">
        <v>2758</v>
      </c>
      <c r="BU10" s="4" t="s">
        <v>2771</v>
      </c>
      <c r="BV10" s="4" t="s">
        <v>2777</v>
      </c>
      <c r="BW10" s="4" t="s">
        <v>2727</v>
      </c>
      <c r="BX10" s="4" t="s">
        <v>2767</v>
      </c>
      <c r="BY10" s="4" t="s">
        <v>2721</v>
      </c>
      <c r="BZ10" s="4" t="s">
        <v>2753</v>
      </c>
      <c r="CA10" s="4" t="s">
        <v>2729</v>
      </c>
      <c r="CB10" s="4" t="s">
        <v>2775</v>
      </c>
      <c r="CC10" s="4" t="s">
        <v>2754</v>
      </c>
      <c r="CD10" s="4" t="s">
        <v>2762</v>
      </c>
    </row>
    <row r="11" spans="2:83" ht="19.5" customHeight="1">
      <c r="B11" s="35"/>
      <c r="C11" s="14" t="s">
        <v>2469</v>
      </c>
      <c r="D11" s="7" t="s">
        <v>2521</v>
      </c>
      <c r="E11" s="7" t="s">
        <v>2490</v>
      </c>
      <c r="F11" s="7" t="s">
        <v>2500</v>
      </c>
      <c r="G11" s="7" t="s">
        <v>2528</v>
      </c>
      <c r="H11" s="7" t="s">
        <v>2512</v>
      </c>
      <c r="I11" s="7" t="s">
        <v>2527</v>
      </c>
      <c r="J11" s="7" t="s">
        <v>2486</v>
      </c>
      <c r="K11" s="7" t="s">
        <v>2532</v>
      </c>
      <c r="L11" s="7" t="s">
        <v>2506</v>
      </c>
      <c r="M11" s="7" t="s">
        <v>2477</v>
      </c>
      <c r="N11" s="7" t="s">
        <v>2531</v>
      </c>
      <c r="O11" s="7" t="s">
        <v>2499</v>
      </c>
      <c r="P11" s="7" t="s">
        <v>2472</v>
      </c>
      <c r="Q11" s="7" t="s">
        <v>2540</v>
      </c>
      <c r="R11" s="7" t="s">
        <v>2513</v>
      </c>
      <c r="S11" s="7" t="s">
        <v>2485</v>
      </c>
      <c r="T11" s="7" t="s">
        <v>2493</v>
      </c>
      <c r="U11" s="7" t="s">
        <v>2495</v>
      </c>
      <c r="V11" s="7" t="s">
        <v>2534</v>
      </c>
      <c r="W11" s="7" t="s">
        <v>2548</v>
      </c>
      <c r="X11" s="7" t="s">
        <v>2498</v>
      </c>
      <c r="Y11" s="7" t="s">
        <v>2484</v>
      </c>
      <c r="Z11" s="7" t="s">
        <v>2510</v>
      </c>
      <c r="AA11" s="7" t="s">
        <v>2546</v>
      </c>
      <c r="AB11" s="7" t="s">
        <v>2526</v>
      </c>
      <c r="AC11" s="7" t="s">
        <v>2541</v>
      </c>
      <c r="AD11" s="7" t="s">
        <v>2509</v>
      </c>
      <c r="AE11" s="7" t="s">
        <v>2543</v>
      </c>
      <c r="AF11" s="7" t="s">
        <v>2535</v>
      </c>
      <c r="AG11" s="7" t="s">
        <v>2475</v>
      </c>
      <c r="AH11" s="7" t="s">
        <v>2480</v>
      </c>
      <c r="AI11" s="7" t="s">
        <v>2503</v>
      </c>
      <c r="AJ11" s="7" t="s">
        <v>2547</v>
      </c>
      <c r="AK11" s="7" t="s">
        <v>2478</v>
      </c>
      <c r="AL11" s="7" t="s">
        <v>2482</v>
      </c>
      <c r="AM11" s="7" t="s">
        <v>2471</v>
      </c>
      <c r="AN11" s="7" t="s">
        <v>2542</v>
      </c>
      <c r="AO11" s="7" t="s">
        <v>2487</v>
      </c>
      <c r="AP11" s="7" t="s">
        <v>2473</v>
      </c>
      <c r="AQ11" s="7" t="s">
        <v>2497</v>
      </c>
      <c r="AR11" s="7" t="s">
        <v>2514</v>
      </c>
      <c r="AS11" s="7" t="s">
        <v>2476</v>
      </c>
      <c r="AT11" s="7" t="s">
        <v>2479</v>
      </c>
      <c r="AU11" s="7" t="s">
        <v>2502</v>
      </c>
      <c r="AV11" s="7" t="s">
        <v>2525</v>
      </c>
      <c r="AW11" s="7" t="s">
        <v>2544</v>
      </c>
      <c r="AX11" s="7" t="s">
        <v>2523</v>
      </c>
      <c r="AY11" s="7" t="s">
        <v>2507</v>
      </c>
      <c r="AZ11" s="7" t="s">
        <v>2545</v>
      </c>
      <c r="BA11" s="7" t="s">
        <v>2538</v>
      </c>
      <c r="BB11" s="7" t="s">
        <v>2530</v>
      </c>
      <c r="BC11" s="7" t="s">
        <v>2481</v>
      </c>
      <c r="BD11" s="7" t="s">
        <v>2505</v>
      </c>
      <c r="BE11" s="7" t="s">
        <v>2496</v>
      </c>
      <c r="BF11" s="7" t="s">
        <v>2522</v>
      </c>
      <c r="BG11" s="7" t="s">
        <v>2518</v>
      </c>
      <c r="BH11" s="7" t="s">
        <v>2511</v>
      </c>
      <c r="BI11" s="7" t="s">
        <v>2474</v>
      </c>
      <c r="BJ11" s="7" t="s">
        <v>2488</v>
      </c>
      <c r="BK11" s="7" t="s">
        <v>2492</v>
      </c>
      <c r="BL11" s="7" t="s">
        <v>2470</v>
      </c>
      <c r="BM11" s="7" t="s">
        <v>2501</v>
      </c>
      <c r="BN11" s="7" t="s">
        <v>2494</v>
      </c>
      <c r="BO11" s="7" t="s">
        <v>2517</v>
      </c>
      <c r="BP11" s="7" t="s">
        <v>2519</v>
      </c>
      <c r="BQ11" s="7" t="s">
        <v>2536</v>
      </c>
      <c r="BR11" s="7" t="s">
        <v>2508</v>
      </c>
      <c r="BS11" s="7" t="s">
        <v>2504</v>
      </c>
      <c r="BT11" s="7" t="s">
        <v>2520</v>
      </c>
      <c r="BU11" s="7" t="s">
        <v>2533</v>
      </c>
      <c r="BV11" s="7" t="s">
        <v>2539</v>
      </c>
      <c r="BW11" s="7" t="s">
        <v>2489</v>
      </c>
      <c r="BX11" s="7" t="s">
        <v>2529</v>
      </c>
      <c r="BY11" s="7" t="s">
        <v>2483</v>
      </c>
      <c r="BZ11" s="7" t="s">
        <v>2515</v>
      </c>
      <c r="CA11" s="7" t="s">
        <v>2491</v>
      </c>
      <c r="CB11" s="7" t="s">
        <v>2537</v>
      </c>
      <c r="CC11" s="7" t="s">
        <v>2516</v>
      </c>
      <c r="CD11" s="7" t="s">
        <v>2524</v>
      </c>
      <c r="CE11" s="3"/>
    </row>
    <row r="12" spans="2:83" ht="19.5" customHeight="1">
      <c r="B12" s="35"/>
      <c r="C12" s="1" t="s">
        <v>2450</v>
      </c>
      <c r="D12" s="5">
        <f aca="true" t="shared" si="0" ref="D12:AH12">(D16+D19+D22+D25+D28)/5</f>
        <v>12954.258434162592</v>
      </c>
      <c r="E12" s="5">
        <f t="shared" si="0"/>
        <v>12059.401467211346</v>
      </c>
      <c r="F12" s="5">
        <f t="shared" si="0"/>
        <v>12435.470204888667</v>
      </c>
      <c r="G12" s="5">
        <f t="shared" si="0"/>
        <v>12967.941329416986</v>
      </c>
      <c r="H12" s="5">
        <f t="shared" si="0"/>
        <v>14165.625595582844</v>
      </c>
      <c r="I12" s="5">
        <f t="shared" si="0"/>
        <v>10603.9095767871</v>
      </c>
      <c r="J12" s="5">
        <f t="shared" si="0"/>
        <v>12942.668384812638</v>
      </c>
      <c r="K12" s="5">
        <f t="shared" si="0"/>
        <v>12056.856319506636</v>
      </c>
      <c r="L12" s="5">
        <f t="shared" si="0"/>
        <v>11234.089681315781</v>
      </c>
      <c r="M12" s="5">
        <f t="shared" si="0"/>
        <v>13089.953778563835</v>
      </c>
      <c r="N12" s="5">
        <f t="shared" si="0"/>
        <v>13610.414486531285</v>
      </c>
      <c r="O12" s="5">
        <f t="shared" si="0"/>
        <v>11844.543439017503</v>
      </c>
      <c r="P12" s="5">
        <f t="shared" si="0"/>
        <v>12789.728959118602</v>
      </c>
      <c r="Q12" s="5">
        <f t="shared" si="0"/>
        <v>12183.312914023525</v>
      </c>
      <c r="R12" s="5">
        <f t="shared" si="0"/>
        <v>11974.71506504298</v>
      </c>
      <c r="S12" s="5">
        <f t="shared" si="0"/>
        <v>11063.142470476041</v>
      </c>
      <c r="T12" s="5">
        <f t="shared" si="0"/>
        <v>12175.131997154322</v>
      </c>
      <c r="U12" s="5">
        <f t="shared" si="0"/>
        <v>12917.255819119744</v>
      </c>
      <c r="V12" s="5">
        <f t="shared" si="0"/>
        <v>10981.009320759089</v>
      </c>
      <c r="W12" s="5">
        <f t="shared" si="0"/>
        <v>11564.838525305471</v>
      </c>
      <c r="X12" s="5">
        <f t="shared" si="0"/>
        <v>13038.616516122847</v>
      </c>
      <c r="Y12" s="5">
        <f t="shared" si="0"/>
        <v>11040.241172205888</v>
      </c>
      <c r="Z12" s="5">
        <f t="shared" si="0"/>
        <v>11976.85352024737</v>
      </c>
      <c r="AA12" s="5">
        <f t="shared" si="0"/>
        <v>12710.089801421316</v>
      </c>
      <c r="AB12" s="5">
        <f t="shared" si="0"/>
        <v>11807.110156623166</v>
      </c>
      <c r="AC12" s="5">
        <f t="shared" si="0"/>
        <v>10944.914373369233</v>
      </c>
      <c r="AD12" s="5">
        <f t="shared" si="0"/>
        <v>13017.226767549135</v>
      </c>
      <c r="AE12" s="5">
        <f t="shared" si="0"/>
        <v>12172.817022590785</v>
      </c>
      <c r="AF12" s="5">
        <f t="shared" si="0"/>
        <v>11442.253685972453</v>
      </c>
      <c r="AG12" s="5">
        <f t="shared" si="0"/>
        <v>12557.149212158405</v>
      </c>
      <c r="AH12" s="5">
        <f t="shared" si="0"/>
        <v>13174.074397912604</v>
      </c>
      <c r="AI12" s="5">
        <f aca="true" t="shared" si="1" ref="AI12:BM12">(AI16+AI19+AI22+AI25+AI28)/5</f>
        <v>11862.395285692937</v>
      </c>
      <c r="AJ12" s="5">
        <f t="shared" si="1"/>
        <v>11096.72725963378</v>
      </c>
      <c r="AK12" s="5">
        <f t="shared" si="1"/>
        <v>11371.524916184982</v>
      </c>
      <c r="AL12" s="5">
        <f t="shared" si="1"/>
        <v>13268.843629062298</v>
      </c>
      <c r="AM12" s="5">
        <f t="shared" si="1"/>
        <v>11976.614533402153</v>
      </c>
      <c r="AN12" s="5">
        <f t="shared" si="1"/>
        <v>13487.495475913776</v>
      </c>
      <c r="AO12" s="5">
        <f t="shared" si="1"/>
        <v>12317.149156373991</v>
      </c>
      <c r="AP12" s="5">
        <f t="shared" si="1"/>
        <v>13206.834810466627</v>
      </c>
      <c r="AQ12" s="5">
        <f t="shared" si="1"/>
        <v>13597.052057756417</v>
      </c>
      <c r="AR12" s="5">
        <f t="shared" si="1"/>
        <v>13280.866162661478</v>
      </c>
      <c r="AS12" s="5">
        <f t="shared" si="1"/>
        <v>12707.835982611574</v>
      </c>
      <c r="AT12" s="5">
        <f t="shared" si="1"/>
        <v>13547.295787446588</v>
      </c>
      <c r="AU12" s="5">
        <f t="shared" si="1"/>
        <v>12968.332750177753</v>
      </c>
      <c r="AV12" s="5">
        <f t="shared" si="1"/>
        <v>12960.603649278011</v>
      </c>
      <c r="AW12" s="5">
        <f t="shared" si="1"/>
        <v>12598.140413282177</v>
      </c>
      <c r="AX12" s="5">
        <f t="shared" si="1"/>
        <v>11839.715564107077</v>
      </c>
      <c r="AY12" s="5">
        <f t="shared" si="1"/>
        <v>12352.18398923676</v>
      </c>
      <c r="AZ12" s="5">
        <f t="shared" si="1"/>
        <v>11761.323114359164</v>
      </c>
      <c r="BA12" s="5">
        <f t="shared" si="1"/>
        <v>13625.564483019229</v>
      </c>
      <c r="BB12" s="5">
        <f t="shared" si="1"/>
        <v>11994.681868522734</v>
      </c>
      <c r="BC12" s="5">
        <f t="shared" si="1"/>
        <v>11936.633297678682</v>
      </c>
      <c r="BD12" s="5">
        <f t="shared" si="1"/>
        <v>12501.264061339602</v>
      </c>
      <c r="BE12" s="5">
        <f t="shared" si="1"/>
        <v>12242.317597424477</v>
      </c>
      <c r="BF12" s="5">
        <f t="shared" si="1"/>
        <v>11983.171895180441</v>
      </c>
      <c r="BG12" s="5">
        <f t="shared" si="1"/>
        <v>12304.188032056574</v>
      </c>
      <c r="BH12" s="5">
        <f t="shared" si="1"/>
        <v>10097.042277848654</v>
      </c>
      <c r="BI12" s="5">
        <f t="shared" si="1"/>
        <v>11695.467913510385</v>
      </c>
      <c r="BJ12" s="5">
        <f t="shared" si="1"/>
        <v>12699.682732429854</v>
      </c>
      <c r="BK12" s="5">
        <f t="shared" si="1"/>
        <v>11187.95095728997</v>
      </c>
      <c r="BL12" s="5">
        <f t="shared" si="1"/>
        <v>13391.860091152881</v>
      </c>
      <c r="BM12" s="5">
        <f t="shared" si="1"/>
        <v>12501.961594608158</v>
      </c>
      <c r="BN12" s="5">
        <f aca="true" t="shared" si="2" ref="BN12:CC12">(BN16+BN19+BN22+BN25+BN28)/5</f>
        <v>12964.968176029899</v>
      </c>
      <c r="BO12" s="5">
        <f t="shared" si="2"/>
        <v>12105.29168825761</v>
      </c>
      <c r="BP12" s="5">
        <f t="shared" si="2"/>
        <v>12466.016670473033</v>
      </c>
      <c r="BQ12" s="5">
        <f t="shared" si="2"/>
        <v>13689.603118576744</v>
      </c>
      <c r="BR12" s="5">
        <f t="shared" si="2"/>
        <v>12770.650989474245</v>
      </c>
      <c r="BS12" s="5">
        <f t="shared" si="2"/>
        <v>12830.397435544128</v>
      </c>
      <c r="BT12" s="5">
        <f t="shared" si="2"/>
        <v>12582.181175931484</v>
      </c>
      <c r="BU12" s="5">
        <f t="shared" si="2"/>
        <v>13421.825237155159</v>
      </c>
      <c r="BV12" s="5">
        <f t="shared" si="2"/>
        <v>12072.583164870604</v>
      </c>
      <c r="BW12" s="5">
        <f t="shared" si="2"/>
        <v>11714.357113138947</v>
      </c>
      <c r="BX12" s="5">
        <f t="shared" si="2"/>
        <v>13183.487503545446</v>
      </c>
      <c r="BY12" s="5">
        <f t="shared" si="2"/>
        <v>12479.047259742141</v>
      </c>
      <c r="BZ12" s="5">
        <f t="shared" si="2"/>
        <v>11744.578535938132</v>
      </c>
      <c r="CA12" s="5">
        <f t="shared" si="2"/>
        <v>12896.425617040088</v>
      </c>
      <c r="CB12" s="5">
        <f t="shared" si="2"/>
        <v>12009.517767498168</v>
      </c>
      <c r="CC12" s="5">
        <f t="shared" si="2"/>
        <v>12941.196331921878</v>
      </c>
      <c r="CD12" s="5">
        <f>(CD16+CD19+CD22+CD25+CD28)/3</f>
        <v>9466.270566666666</v>
      </c>
      <c r="CE12" s="5">
        <f>(CE16+CE19+CE22+CE25+CE28)/5</f>
        <v>13414.48</v>
      </c>
    </row>
    <row r="13" spans="2:83" ht="19.5" customHeight="1">
      <c r="B13" s="35"/>
      <c r="C13" s="1" t="s">
        <v>2451</v>
      </c>
      <c r="D13" s="5">
        <f aca="true" t="shared" si="3" ref="D13:AH13">(D12/13414.5-1)*100</f>
        <v>-3.430925981865951</v>
      </c>
      <c r="E13" s="5">
        <f t="shared" si="3"/>
        <v>-10.101744625507125</v>
      </c>
      <c r="F13" s="5">
        <f t="shared" si="3"/>
        <v>-7.298295091962681</v>
      </c>
      <c r="G13" s="5">
        <f t="shared" si="3"/>
        <v>-3.3289251972344336</v>
      </c>
      <c r="H13" s="5">
        <f t="shared" si="3"/>
        <v>5.599355887903723</v>
      </c>
      <c r="I13" s="5">
        <f t="shared" si="3"/>
        <v>-20.951883582786536</v>
      </c>
      <c r="J13" s="5">
        <f t="shared" si="3"/>
        <v>-3.517325395559745</v>
      </c>
      <c r="K13" s="5">
        <f t="shared" si="3"/>
        <v>-10.120717734491514</v>
      </c>
      <c r="L13" s="5">
        <f t="shared" si="3"/>
        <v>-16.254130371495158</v>
      </c>
      <c r="M13" s="5">
        <f t="shared" si="3"/>
        <v>-2.4193687534843966</v>
      </c>
      <c r="N13" s="5">
        <f t="shared" si="3"/>
        <v>1.4604680497319</v>
      </c>
      <c r="O13" s="5">
        <f t="shared" si="3"/>
        <v>-11.703429579801682</v>
      </c>
      <c r="P13" s="5">
        <f t="shared" si="3"/>
        <v>-4.657430697241027</v>
      </c>
      <c r="Q13" s="5">
        <f t="shared" si="3"/>
        <v>-9.178031875779757</v>
      </c>
      <c r="R13" s="5">
        <f t="shared" si="3"/>
        <v>-10.733049572902608</v>
      </c>
      <c r="S13" s="5">
        <f t="shared" si="3"/>
        <v>-17.52847686849274</v>
      </c>
      <c r="T13" s="5">
        <f t="shared" si="3"/>
        <v>-9.239017502297353</v>
      </c>
      <c r="U13" s="5">
        <f t="shared" si="3"/>
        <v>-3.7067664160442493</v>
      </c>
      <c r="V13" s="5">
        <f t="shared" si="3"/>
        <v>-18.140748289096955</v>
      </c>
      <c r="W13" s="5">
        <f t="shared" si="3"/>
        <v>-13.788523423866184</v>
      </c>
      <c r="X13" s="5">
        <f t="shared" si="3"/>
        <v>-2.8020685368605025</v>
      </c>
      <c r="Y13" s="5">
        <f t="shared" si="3"/>
        <v>-17.699197344620465</v>
      </c>
      <c r="Z13" s="5">
        <f t="shared" si="3"/>
        <v>-10.717108201965253</v>
      </c>
      <c r="AA13" s="5">
        <f t="shared" si="3"/>
        <v>-5.251110355053735</v>
      </c>
      <c r="AB13" s="5">
        <f t="shared" si="3"/>
        <v>-11.982480475432055</v>
      </c>
      <c r="AC13" s="5">
        <f t="shared" si="3"/>
        <v>-18.40982240583523</v>
      </c>
      <c r="AD13" s="5">
        <f t="shared" si="3"/>
        <v>-2.961520984389021</v>
      </c>
      <c r="AE13" s="5">
        <f t="shared" si="3"/>
        <v>-9.25627475797991</v>
      </c>
      <c r="AF13" s="5">
        <f t="shared" si="3"/>
        <v>-14.702346818946266</v>
      </c>
      <c r="AG13" s="5">
        <f t="shared" si="3"/>
        <v>-6.39122433069883</v>
      </c>
      <c r="AH13" s="5">
        <f t="shared" si="3"/>
        <v>-1.792281502011972</v>
      </c>
      <c r="AI13" s="5">
        <f aca="true" t="shared" si="4" ref="AI13:BM13">(AI12/13414.5-1)*100</f>
        <v>-11.570350846524747</v>
      </c>
      <c r="AJ13" s="5">
        <f t="shared" si="4"/>
        <v>-17.278115027516638</v>
      </c>
      <c r="AK13" s="5">
        <f t="shared" si="4"/>
        <v>-15.229602920832065</v>
      </c>
      <c r="AL13" s="5">
        <f t="shared" si="4"/>
        <v>-1.0858128960281932</v>
      </c>
      <c r="AM13" s="5">
        <f t="shared" si="4"/>
        <v>-10.718889758081529</v>
      </c>
      <c r="AN13" s="5">
        <f t="shared" si="4"/>
        <v>0.5441535347107784</v>
      </c>
      <c r="AO13" s="5">
        <f t="shared" si="4"/>
        <v>-8.180333546729358</v>
      </c>
      <c r="AP13" s="5">
        <f t="shared" si="4"/>
        <v>-1.548065075354077</v>
      </c>
      <c r="AQ13" s="5">
        <f t="shared" si="4"/>
        <v>1.3608562209282304</v>
      </c>
      <c r="AR13" s="5">
        <f t="shared" si="4"/>
        <v>-0.9961894766001178</v>
      </c>
      <c r="AS13" s="5">
        <f t="shared" si="4"/>
        <v>-5.267911717830898</v>
      </c>
      <c r="AT13" s="5">
        <f t="shared" si="4"/>
        <v>0.9899421331140745</v>
      </c>
      <c r="AU13" s="5">
        <f t="shared" si="4"/>
        <v>-3.3260073042025162</v>
      </c>
      <c r="AV13" s="5">
        <f t="shared" si="4"/>
        <v>-3.383624814357511</v>
      </c>
      <c r="AW13" s="5">
        <f t="shared" si="4"/>
        <v>-6.085650502946982</v>
      </c>
      <c r="AX13" s="5">
        <f t="shared" si="4"/>
        <v>-11.73941955267005</v>
      </c>
      <c r="AY13" s="5">
        <f t="shared" si="4"/>
        <v>-7.919162180947781</v>
      </c>
      <c r="AZ13" s="5">
        <f t="shared" si="4"/>
        <v>-12.323805476468275</v>
      </c>
      <c r="BA13" s="5">
        <f t="shared" si="4"/>
        <v>1.573405516562132</v>
      </c>
      <c r="BB13" s="5">
        <f t="shared" si="4"/>
        <v>-10.584204640331485</v>
      </c>
      <c r="BC13" s="5">
        <f t="shared" si="4"/>
        <v>-11.016934677560242</v>
      </c>
      <c r="BD13" s="5">
        <f t="shared" si="4"/>
        <v>-6.807826893737367</v>
      </c>
      <c r="BE13" s="5">
        <f t="shared" si="4"/>
        <v>-8.738174382761365</v>
      </c>
      <c r="BF13" s="5">
        <f t="shared" si="4"/>
        <v>-10.670007117816983</v>
      </c>
      <c r="BG13" s="5">
        <f t="shared" si="4"/>
        <v>-8.276953803298115</v>
      </c>
      <c r="BH13" s="5">
        <f t="shared" si="4"/>
        <v>-24.73038668717691</v>
      </c>
      <c r="BI13" s="5">
        <f t="shared" si="4"/>
        <v>-12.814730973868683</v>
      </c>
      <c r="BJ13" s="5">
        <f t="shared" si="4"/>
        <v>-5.328691099706628</v>
      </c>
      <c r="BK13" s="5">
        <f t="shared" si="4"/>
        <v>-16.59807702642685</v>
      </c>
      <c r="BL13" s="5">
        <f t="shared" si="4"/>
        <v>-0.16877191730678698</v>
      </c>
      <c r="BM13" s="5">
        <f t="shared" si="4"/>
        <v>-6.802627048282394</v>
      </c>
      <c r="BN13" s="5">
        <f aca="true" t="shared" si="5" ref="BN13:CC13">(BN12/13414.5-1)*100</f>
        <v>-3.3510889259391052</v>
      </c>
      <c r="BO13" s="5">
        <f t="shared" si="5"/>
        <v>-9.759650465857018</v>
      </c>
      <c r="BP13" s="5">
        <f t="shared" si="5"/>
        <v>-7.070582798665381</v>
      </c>
      <c r="BQ13" s="5">
        <f t="shared" si="5"/>
        <v>2.0507892100096514</v>
      </c>
      <c r="BR13" s="5">
        <f t="shared" si="5"/>
        <v>-4.799649711325471</v>
      </c>
      <c r="BS13" s="5">
        <f t="shared" si="5"/>
        <v>-4.354262659479458</v>
      </c>
      <c r="BT13" s="5">
        <f t="shared" si="5"/>
        <v>-6.204620552898099</v>
      </c>
      <c r="BU13" s="5">
        <f t="shared" si="5"/>
        <v>0.05460685940705812</v>
      </c>
      <c r="BV13" s="5">
        <f t="shared" si="5"/>
        <v>-10.003480078492643</v>
      </c>
      <c r="BW13" s="5">
        <f t="shared" si="5"/>
        <v>-12.673919168519532</v>
      </c>
      <c r="BX13" s="5">
        <f t="shared" si="5"/>
        <v>-1.7221103764922585</v>
      </c>
      <c r="BY13" s="5">
        <f t="shared" si="5"/>
        <v>-6.973444707278387</v>
      </c>
      <c r="BZ13" s="5">
        <f t="shared" si="5"/>
        <v>-12.448629945669754</v>
      </c>
      <c r="CA13" s="5">
        <f t="shared" si="5"/>
        <v>-3.862047657086831</v>
      </c>
      <c r="CB13" s="5">
        <f t="shared" si="5"/>
        <v>-10.473608651100164</v>
      </c>
      <c r="CC13" s="5">
        <f t="shared" si="5"/>
        <v>-3.52829899048136</v>
      </c>
      <c r="CD13" s="5">
        <f>(CD12/13599.4-1)*100</f>
        <v>-30.39199842149899</v>
      </c>
      <c r="CE13" s="5">
        <f>(CE12/13414.5-1)*100</f>
        <v>-0.00014909240001470536</v>
      </c>
    </row>
    <row r="14" spans="2:83" ht="19.5" customHeight="1">
      <c r="B14" s="35"/>
      <c r="C14" s="1" t="s">
        <v>2452</v>
      </c>
      <c r="D14" s="25" t="s">
        <v>2146</v>
      </c>
      <c r="E14" s="25" t="s">
        <v>2147</v>
      </c>
      <c r="F14" s="25" t="s">
        <v>2146</v>
      </c>
      <c r="G14" s="25" t="s">
        <v>2146</v>
      </c>
      <c r="H14" s="25" t="s">
        <v>2145</v>
      </c>
      <c r="I14" s="25" t="s">
        <v>2148</v>
      </c>
      <c r="J14" s="25" t="s">
        <v>2147</v>
      </c>
      <c r="K14" s="25" t="s">
        <v>2148</v>
      </c>
      <c r="L14" s="25" t="s">
        <v>2147</v>
      </c>
      <c r="M14" s="25" t="s">
        <v>2146</v>
      </c>
      <c r="N14" s="25" t="s">
        <v>2144</v>
      </c>
      <c r="O14" s="25" t="s">
        <v>2148</v>
      </c>
      <c r="P14" s="25" t="s">
        <v>2146</v>
      </c>
      <c r="Q14" s="25" t="s">
        <v>2147</v>
      </c>
      <c r="R14" s="25" t="s">
        <v>2147</v>
      </c>
      <c r="S14" s="25" t="s">
        <v>2148</v>
      </c>
      <c r="T14" s="25" t="s">
        <v>2146</v>
      </c>
      <c r="U14" s="25" t="s">
        <v>2147</v>
      </c>
      <c r="V14" s="25" t="s">
        <v>2148</v>
      </c>
      <c r="W14" s="25" t="s">
        <v>2148</v>
      </c>
      <c r="X14" s="25" t="s">
        <v>2146</v>
      </c>
      <c r="Y14" s="25" t="s">
        <v>2148</v>
      </c>
      <c r="Z14" s="25" t="s">
        <v>2147</v>
      </c>
      <c r="AA14" s="25" t="s">
        <v>2146</v>
      </c>
      <c r="AB14" s="25" t="s">
        <v>2147</v>
      </c>
      <c r="AC14" s="25" t="s">
        <v>2148</v>
      </c>
      <c r="AD14" s="25" t="s">
        <v>2145</v>
      </c>
      <c r="AE14" s="25" t="s">
        <v>2147</v>
      </c>
      <c r="AF14" s="25" t="s">
        <v>2147</v>
      </c>
      <c r="AG14" s="25" t="s">
        <v>2148</v>
      </c>
      <c r="AH14" s="25" t="s">
        <v>2145</v>
      </c>
      <c r="AI14" s="25" t="s">
        <v>2147</v>
      </c>
      <c r="AJ14" s="25" t="s">
        <v>2148</v>
      </c>
      <c r="AK14" s="25" t="s">
        <v>2148</v>
      </c>
      <c r="AL14" s="25" t="s">
        <v>2146</v>
      </c>
      <c r="AM14" s="25" t="s">
        <v>2148</v>
      </c>
      <c r="AN14" s="25" t="s">
        <v>2144</v>
      </c>
      <c r="AO14" s="25" t="s">
        <v>2147</v>
      </c>
      <c r="AP14" s="25" t="s">
        <v>2145</v>
      </c>
      <c r="AQ14" s="25" t="s">
        <v>2145</v>
      </c>
      <c r="AR14" s="25" t="s">
        <v>2146</v>
      </c>
      <c r="AS14" s="25" t="s">
        <v>2146</v>
      </c>
      <c r="AT14" s="25" t="s">
        <v>2146</v>
      </c>
      <c r="AU14" s="25" t="s">
        <v>2146</v>
      </c>
      <c r="AV14" s="25" t="s">
        <v>2146</v>
      </c>
      <c r="AW14" s="25" t="s">
        <v>2147</v>
      </c>
      <c r="AX14" s="25" t="s">
        <v>2148</v>
      </c>
      <c r="AY14" s="25" t="s">
        <v>2148</v>
      </c>
      <c r="AZ14" s="25" t="s">
        <v>2148</v>
      </c>
      <c r="BA14" s="25" t="s">
        <v>2145</v>
      </c>
      <c r="BB14" s="25" t="s">
        <v>2148</v>
      </c>
      <c r="BC14" s="25" t="s">
        <v>2147</v>
      </c>
      <c r="BD14" s="25" t="s">
        <v>2146</v>
      </c>
      <c r="BE14" s="25" t="s">
        <v>2147</v>
      </c>
      <c r="BF14" s="26" t="s">
        <v>2147</v>
      </c>
      <c r="BG14" s="25" t="s">
        <v>2146</v>
      </c>
      <c r="BH14" s="25" t="s">
        <v>2148</v>
      </c>
      <c r="BI14" s="25" t="s">
        <v>2148</v>
      </c>
      <c r="BJ14" s="25" t="s">
        <v>2147</v>
      </c>
      <c r="BK14" s="25" t="s">
        <v>2148</v>
      </c>
      <c r="BL14" s="25" t="s">
        <v>2146</v>
      </c>
      <c r="BM14" s="25" t="s">
        <v>2147</v>
      </c>
      <c r="BN14" s="25" t="s">
        <v>2146</v>
      </c>
      <c r="BO14" s="25" t="s">
        <v>2147</v>
      </c>
      <c r="BP14" s="25" t="s">
        <v>2148</v>
      </c>
      <c r="BQ14" s="25" t="s">
        <v>2145</v>
      </c>
      <c r="BR14" s="25" t="s">
        <v>2146</v>
      </c>
      <c r="BS14" s="25" t="s">
        <v>2147</v>
      </c>
      <c r="BT14" s="25" t="s">
        <v>2147</v>
      </c>
      <c r="BU14" s="25" t="s">
        <v>2146</v>
      </c>
      <c r="BV14" s="25" t="s">
        <v>2147</v>
      </c>
      <c r="BW14" s="25" t="s">
        <v>2148</v>
      </c>
      <c r="BX14" s="25" t="s">
        <v>2147</v>
      </c>
      <c r="BY14" s="25" t="s">
        <v>2148</v>
      </c>
      <c r="BZ14" s="25" t="s">
        <v>2148</v>
      </c>
      <c r="CA14" s="25" t="s">
        <v>2146</v>
      </c>
      <c r="CB14" s="25" t="s">
        <v>2148</v>
      </c>
      <c r="CC14" s="25" t="s">
        <v>2146</v>
      </c>
      <c r="CD14" s="25" t="s">
        <v>2432</v>
      </c>
      <c r="CE14" s="25"/>
    </row>
    <row r="15" spans="2:83" ht="19.5" customHeight="1">
      <c r="B15" s="36"/>
      <c r="C15" s="3" t="s">
        <v>2453</v>
      </c>
      <c r="D15" s="3">
        <v>25</v>
      </c>
      <c r="E15" s="3">
        <v>53</v>
      </c>
      <c r="F15" s="3">
        <v>43</v>
      </c>
      <c r="G15" s="3">
        <v>22</v>
      </c>
      <c r="H15" s="3">
        <v>2</v>
      </c>
      <c r="I15" s="3">
        <v>80</v>
      </c>
      <c r="J15" s="3">
        <v>26</v>
      </c>
      <c r="K15" s="3">
        <v>54</v>
      </c>
      <c r="L15" s="3">
        <v>73</v>
      </c>
      <c r="M15" s="3">
        <v>18</v>
      </c>
      <c r="N15" s="3">
        <v>6</v>
      </c>
      <c r="O15" s="3">
        <v>63</v>
      </c>
      <c r="P15" s="3">
        <v>31</v>
      </c>
      <c r="Q15" s="3">
        <v>48</v>
      </c>
      <c r="R15" s="3">
        <v>60</v>
      </c>
      <c r="S15" s="3">
        <v>76</v>
      </c>
      <c r="T15" s="3">
        <v>49</v>
      </c>
      <c r="U15" s="3">
        <v>28</v>
      </c>
      <c r="V15" s="3">
        <v>78</v>
      </c>
      <c r="W15" s="3">
        <v>70</v>
      </c>
      <c r="X15" s="3">
        <v>19</v>
      </c>
      <c r="Y15" s="3">
        <v>77</v>
      </c>
      <c r="Z15" s="3">
        <v>58</v>
      </c>
      <c r="AA15" s="3">
        <v>33</v>
      </c>
      <c r="AB15" s="3">
        <v>65</v>
      </c>
      <c r="AC15" s="3">
        <v>79</v>
      </c>
      <c r="AD15" s="3">
        <v>20</v>
      </c>
      <c r="AE15" s="3">
        <v>50</v>
      </c>
      <c r="AF15" s="3">
        <v>71</v>
      </c>
      <c r="AG15" s="3">
        <v>38</v>
      </c>
      <c r="AH15" s="3">
        <v>17</v>
      </c>
      <c r="AI15" s="3">
        <v>62</v>
      </c>
      <c r="AJ15" s="3">
        <v>75</v>
      </c>
      <c r="AK15" s="3">
        <v>72</v>
      </c>
      <c r="AL15" s="3">
        <v>14</v>
      </c>
      <c r="AM15" s="3">
        <v>59</v>
      </c>
      <c r="AN15" s="3">
        <v>9</v>
      </c>
      <c r="AO15" s="3">
        <v>45</v>
      </c>
      <c r="AP15" s="3">
        <v>15</v>
      </c>
      <c r="AQ15" s="3">
        <v>7</v>
      </c>
      <c r="AR15" s="3">
        <v>13</v>
      </c>
      <c r="AS15" s="3">
        <v>34</v>
      </c>
      <c r="AT15" s="3">
        <v>8</v>
      </c>
      <c r="AU15" s="3">
        <v>21</v>
      </c>
      <c r="AV15" s="3">
        <v>24</v>
      </c>
      <c r="AW15" s="3">
        <v>36</v>
      </c>
      <c r="AX15" s="3">
        <v>64</v>
      </c>
      <c r="AY15" s="3">
        <v>44</v>
      </c>
      <c r="AZ15" s="3">
        <v>66</v>
      </c>
      <c r="BA15" s="3">
        <v>5</v>
      </c>
      <c r="BB15" s="3">
        <v>56</v>
      </c>
      <c r="BC15" s="3">
        <v>61</v>
      </c>
      <c r="BD15" s="3">
        <v>40</v>
      </c>
      <c r="BE15" s="3">
        <v>47</v>
      </c>
      <c r="BF15" s="3">
        <v>57</v>
      </c>
      <c r="BG15" s="3">
        <v>46</v>
      </c>
      <c r="BH15" s="3">
        <v>81</v>
      </c>
      <c r="BI15" s="3">
        <v>69</v>
      </c>
      <c r="BJ15" s="3">
        <v>35</v>
      </c>
      <c r="BK15" s="3">
        <v>74</v>
      </c>
      <c r="BL15" s="3">
        <v>12</v>
      </c>
      <c r="BM15" s="3">
        <v>39</v>
      </c>
      <c r="BN15" s="3">
        <v>23</v>
      </c>
      <c r="BO15" s="3">
        <v>51</v>
      </c>
      <c r="BP15" s="3">
        <v>42</v>
      </c>
      <c r="BQ15" s="3">
        <v>4</v>
      </c>
      <c r="BR15" s="3">
        <v>32</v>
      </c>
      <c r="BS15" s="3">
        <v>30</v>
      </c>
      <c r="BT15" s="3">
        <v>37</v>
      </c>
      <c r="BU15" s="3">
        <v>10</v>
      </c>
      <c r="BV15" s="3">
        <v>52</v>
      </c>
      <c r="BW15" s="3">
        <v>68</v>
      </c>
      <c r="BX15" s="3">
        <v>16</v>
      </c>
      <c r="BY15" s="3">
        <v>41</v>
      </c>
      <c r="BZ15" s="3">
        <v>67</v>
      </c>
      <c r="CA15" s="3">
        <v>29</v>
      </c>
      <c r="CB15" s="3">
        <v>55</v>
      </c>
      <c r="CC15" s="3">
        <v>27</v>
      </c>
      <c r="CD15" s="3">
        <v>82</v>
      </c>
      <c r="CE15" s="3">
        <v>11</v>
      </c>
    </row>
    <row r="16" spans="1:83" ht="19.5" customHeight="1">
      <c r="A16" s="40"/>
      <c r="B16" s="38" t="s">
        <v>925</v>
      </c>
      <c r="C16" s="1" t="s">
        <v>3367</v>
      </c>
      <c r="D16" s="5">
        <f aca="true" t="shared" si="6" ref="D16:AH16">14264.3*(100+D17)/100</f>
        <v>12623.9055</v>
      </c>
      <c r="E16" s="5">
        <f t="shared" si="6"/>
        <v>12951.9844</v>
      </c>
      <c r="F16" s="5">
        <f t="shared" si="6"/>
        <v>10370.1461</v>
      </c>
      <c r="G16" s="5">
        <f t="shared" si="6"/>
        <v>13522.5564</v>
      </c>
      <c r="H16" s="5">
        <f t="shared" si="6"/>
        <v>13037.5702</v>
      </c>
      <c r="I16" s="5">
        <f t="shared" si="6"/>
        <v>12253.033700000002</v>
      </c>
      <c r="J16" s="5">
        <f t="shared" si="6"/>
        <v>14834.872</v>
      </c>
      <c r="K16" s="5">
        <f t="shared" si="6"/>
        <v>13608.1422</v>
      </c>
      <c r="L16" s="5">
        <f t="shared" si="6"/>
        <v>10398.6747</v>
      </c>
      <c r="M16" s="5">
        <f t="shared" si="6"/>
        <v>11368.6471</v>
      </c>
      <c r="N16" s="5">
        <f t="shared" si="6"/>
        <v>14449.735899999998</v>
      </c>
      <c r="O16" s="5">
        <f t="shared" si="6"/>
        <v>13294.3276</v>
      </c>
      <c r="P16" s="5">
        <f t="shared" si="6"/>
        <v>12595.3769</v>
      </c>
      <c r="Q16" s="5">
        <f t="shared" si="6"/>
        <v>12566.848299999998</v>
      </c>
      <c r="R16" s="5">
        <f t="shared" si="6"/>
        <v>13565.3493</v>
      </c>
      <c r="S16" s="5">
        <f t="shared" si="6"/>
        <v>11810.840399999997</v>
      </c>
      <c r="T16" s="5">
        <f t="shared" si="6"/>
        <v>9870.8956</v>
      </c>
      <c r="U16" s="5">
        <f t="shared" si="6"/>
        <v>13436.9706</v>
      </c>
      <c r="V16" s="5">
        <f t="shared" si="6"/>
        <v>13893.4282</v>
      </c>
      <c r="W16" s="5">
        <f t="shared" si="6"/>
        <v>10926.4538</v>
      </c>
      <c r="X16" s="5">
        <f t="shared" si="6"/>
        <v>12609.641200000002</v>
      </c>
      <c r="Y16" s="5">
        <f t="shared" si="6"/>
        <v>11853.633299999998</v>
      </c>
      <c r="Z16" s="5">
        <f t="shared" si="6"/>
        <v>13508.292099999999</v>
      </c>
      <c r="AA16" s="5">
        <f t="shared" si="6"/>
        <v>13322.856200000002</v>
      </c>
      <c r="AB16" s="5">
        <f t="shared" si="6"/>
        <v>14064.599799999998</v>
      </c>
      <c r="AC16" s="5">
        <f t="shared" si="6"/>
        <v>12267.298</v>
      </c>
      <c r="AD16" s="5">
        <f t="shared" si="6"/>
        <v>14635.1718</v>
      </c>
      <c r="AE16" s="5">
        <f t="shared" si="6"/>
        <v>15976.015999999998</v>
      </c>
      <c r="AF16" s="5">
        <f t="shared" si="6"/>
        <v>14535.321699999999</v>
      </c>
      <c r="AG16" s="5">
        <f t="shared" si="6"/>
        <v>13080.3631</v>
      </c>
      <c r="AH16" s="5">
        <f t="shared" si="6"/>
        <v>14307.092899999998</v>
      </c>
      <c r="AI16" s="5">
        <f aca="true" t="shared" si="7" ref="AI16:BM16">14264.3*(100+AI17)/100</f>
        <v>9500.023799999999</v>
      </c>
      <c r="AJ16" s="5">
        <f t="shared" si="7"/>
        <v>11539.818700000002</v>
      </c>
      <c r="AK16" s="5">
        <f t="shared" si="7"/>
        <v>10469.9962</v>
      </c>
      <c r="AL16" s="5">
        <f t="shared" si="7"/>
        <v>13793.5781</v>
      </c>
      <c r="AM16" s="5">
        <f t="shared" si="7"/>
        <v>12338.619499999999</v>
      </c>
      <c r="AN16" s="5">
        <f t="shared" si="7"/>
        <v>11825.1047</v>
      </c>
      <c r="AO16" s="5">
        <f t="shared" si="7"/>
        <v>12352.8838</v>
      </c>
      <c r="AP16" s="5">
        <f t="shared" si="7"/>
        <v>12081.8621</v>
      </c>
      <c r="AQ16" s="5">
        <f t="shared" si="7"/>
        <v>13280.063299999998</v>
      </c>
      <c r="AR16" s="5">
        <f t="shared" si="7"/>
        <v>13051.834499999999</v>
      </c>
      <c r="AS16" s="5">
        <f t="shared" si="7"/>
        <v>14906.1935</v>
      </c>
      <c r="AT16" s="5">
        <f t="shared" si="7"/>
        <v>12538.3197</v>
      </c>
      <c r="AU16" s="5">
        <f t="shared" si="7"/>
        <v>13422.706299999998</v>
      </c>
      <c r="AV16" s="5">
        <f t="shared" si="7"/>
        <v>15548.087</v>
      </c>
      <c r="AW16" s="5">
        <f t="shared" si="7"/>
        <v>12081.8621</v>
      </c>
      <c r="AX16" s="5">
        <f t="shared" si="7"/>
        <v>13479.7635</v>
      </c>
      <c r="AY16" s="5">
        <f t="shared" si="7"/>
        <v>11497.025799999998</v>
      </c>
      <c r="AZ16" s="5">
        <f t="shared" si="7"/>
        <v>12081.8621</v>
      </c>
      <c r="BA16" s="5">
        <f t="shared" si="7"/>
        <v>15162.950899999998</v>
      </c>
      <c r="BB16" s="5">
        <f t="shared" si="7"/>
        <v>13736.520899999998</v>
      </c>
      <c r="BC16" s="5">
        <f t="shared" si="7"/>
        <v>12638.169799999998</v>
      </c>
      <c r="BD16" s="5">
        <f t="shared" si="7"/>
        <v>10484.260499999999</v>
      </c>
      <c r="BE16" s="5">
        <f t="shared" si="7"/>
        <v>12795.0771</v>
      </c>
      <c r="BF16" s="5">
        <f t="shared" si="7"/>
        <v>8273.294</v>
      </c>
      <c r="BG16" s="5">
        <f t="shared" si="7"/>
        <v>12424.205299999998</v>
      </c>
      <c r="BH16" s="5">
        <f t="shared" si="7"/>
        <v>10313.088899999999</v>
      </c>
      <c r="BI16" s="5">
        <f t="shared" si="7"/>
        <v>13194.4775</v>
      </c>
      <c r="BJ16" s="5">
        <f t="shared" si="7"/>
        <v>14093.128399999998</v>
      </c>
      <c r="BK16" s="5">
        <f t="shared" si="7"/>
        <v>13294.3276</v>
      </c>
      <c r="BL16" s="5">
        <f t="shared" si="7"/>
        <v>13522.5564</v>
      </c>
      <c r="BM16" s="5">
        <f t="shared" si="7"/>
        <v>12324.3552</v>
      </c>
      <c r="BN16" s="5">
        <f aca="true" t="shared" si="8" ref="BN16:CE16">14264.3*(100+BN17)/100</f>
        <v>10926.4538</v>
      </c>
      <c r="BO16" s="5">
        <f t="shared" si="8"/>
        <v>13479.7635</v>
      </c>
      <c r="BP16" s="5">
        <f t="shared" si="8"/>
        <v>14250.0357</v>
      </c>
      <c r="BQ16" s="5">
        <f t="shared" si="8"/>
        <v>13436.9706</v>
      </c>
      <c r="BR16" s="5">
        <f t="shared" si="8"/>
        <v>14948.9864</v>
      </c>
      <c r="BS16" s="5">
        <f t="shared" si="8"/>
        <v>13322.856200000002</v>
      </c>
      <c r="BT16" s="5">
        <f t="shared" si="8"/>
        <v>13793.5781</v>
      </c>
      <c r="BU16" s="5">
        <f t="shared" si="8"/>
        <v>16189.980499999998</v>
      </c>
      <c r="BV16" s="5">
        <f t="shared" si="8"/>
        <v>10241.767399999999</v>
      </c>
      <c r="BW16" s="5">
        <f t="shared" si="8"/>
        <v>13408.442</v>
      </c>
      <c r="BX16" s="5">
        <f t="shared" si="8"/>
        <v>13921.9568</v>
      </c>
      <c r="BY16" s="5">
        <f t="shared" si="8"/>
        <v>13864.899599999999</v>
      </c>
      <c r="BZ16" s="5">
        <f t="shared" si="8"/>
        <v>12210.240799999998</v>
      </c>
      <c r="CA16" s="5">
        <f t="shared" si="8"/>
        <v>12138.9193</v>
      </c>
      <c r="CB16" s="5">
        <f t="shared" si="8"/>
        <v>13907.6925</v>
      </c>
      <c r="CC16" s="5">
        <f t="shared" si="8"/>
        <v>14706.493299999998</v>
      </c>
      <c r="CD16" s="5">
        <f t="shared" si="8"/>
        <v>10741.017899999999</v>
      </c>
      <c r="CE16" s="5">
        <f t="shared" si="8"/>
        <v>14264.3</v>
      </c>
    </row>
    <row r="17" spans="1:83" ht="19.5" customHeight="1">
      <c r="A17" s="40"/>
      <c r="B17" s="38"/>
      <c r="C17" s="1" t="s">
        <v>3368</v>
      </c>
      <c r="D17" s="5">
        <v>-11.5</v>
      </c>
      <c r="E17" s="5">
        <v>-9.2</v>
      </c>
      <c r="F17" s="5">
        <v>-27.3</v>
      </c>
      <c r="G17" s="5">
        <v>-5.2</v>
      </c>
      <c r="H17" s="5">
        <v>-8.6</v>
      </c>
      <c r="I17" s="5">
        <v>-14.1</v>
      </c>
      <c r="J17" s="5">
        <v>4</v>
      </c>
      <c r="K17" s="5">
        <v>-4.6</v>
      </c>
      <c r="L17" s="5">
        <v>-27.1</v>
      </c>
      <c r="M17" s="5">
        <v>-20.3</v>
      </c>
      <c r="N17" s="5">
        <v>1.3</v>
      </c>
      <c r="O17" s="5">
        <v>-6.8</v>
      </c>
      <c r="P17" s="5">
        <v>-11.7</v>
      </c>
      <c r="Q17" s="5">
        <v>-11.9</v>
      </c>
      <c r="R17" s="5">
        <v>-4.9</v>
      </c>
      <c r="S17" s="5">
        <v>-17.2</v>
      </c>
      <c r="T17" s="5">
        <v>-30.8</v>
      </c>
      <c r="U17" s="5">
        <v>-5.8</v>
      </c>
      <c r="V17" s="5">
        <v>-2.6</v>
      </c>
      <c r="W17" s="5">
        <v>-23.4</v>
      </c>
      <c r="X17" s="5">
        <v>-11.6</v>
      </c>
      <c r="Y17" s="5">
        <v>-16.9</v>
      </c>
      <c r="Z17" s="5">
        <v>-5.3</v>
      </c>
      <c r="AA17" s="5">
        <v>-6.6</v>
      </c>
      <c r="AB17" s="5">
        <v>-1.4</v>
      </c>
      <c r="AC17" s="5">
        <v>-14</v>
      </c>
      <c r="AD17" s="5">
        <v>2.6</v>
      </c>
      <c r="AE17" s="5">
        <v>12</v>
      </c>
      <c r="AF17" s="5">
        <v>1.9</v>
      </c>
      <c r="AG17" s="5">
        <v>-8.3</v>
      </c>
      <c r="AH17" s="5">
        <v>0.3</v>
      </c>
      <c r="AI17" s="5">
        <v>-33.4</v>
      </c>
      <c r="AJ17" s="5">
        <v>-19.1</v>
      </c>
      <c r="AK17" s="5">
        <v>-26.6</v>
      </c>
      <c r="AL17" s="5">
        <v>-3.3</v>
      </c>
      <c r="AM17" s="5">
        <v>-13.5</v>
      </c>
      <c r="AN17" s="5">
        <v>-17.1</v>
      </c>
      <c r="AO17" s="5">
        <v>-13.4</v>
      </c>
      <c r="AP17" s="5">
        <v>-15.3</v>
      </c>
      <c r="AQ17" s="5">
        <v>-6.9</v>
      </c>
      <c r="AR17" s="5">
        <v>-8.5</v>
      </c>
      <c r="AS17" s="5">
        <v>4.5</v>
      </c>
      <c r="AT17" s="5">
        <v>-12.1</v>
      </c>
      <c r="AU17" s="5">
        <v>-5.9</v>
      </c>
      <c r="AV17" s="5">
        <v>9</v>
      </c>
      <c r="AW17" s="5">
        <v>-15.3</v>
      </c>
      <c r="AX17" s="5">
        <v>-5.5</v>
      </c>
      <c r="AY17" s="5">
        <v>-19.4</v>
      </c>
      <c r="AZ17" s="5">
        <v>-15.3</v>
      </c>
      <c r="BA17" s="5">
        <v>6.3</v>
      </c>
      <c r="BB17" s="5">
        <v>-3.7</v>
      </c>
      <c r="BC17" s="5">
        <v>-11.4</v>
      </c>
      <c r="BD17" s="5">
        <v>-26.5</v>
      </c>
      <c r="BE17" s="5">
        <v>-10.3</v>
      </c>
      <c r="BF17" s="5">
        <v>-42</v>
      </c>
      <c r="BG17" s="5">
        <v>-12.9</v>
      </c>
      <c r="BH17" s="5">
        <v>-27.7</v>
      </c>
      <c r="BI17" s="5">
        <v>-7.5</v>
      </c>
      <c r="BJ17" s="5">
        <v>-1.2</v>
      </c>
      <c r="BK17" s="5">
        <v>-6.8</v>
      </c>
      <c r="BL17" s="5">
        <v>-5.2</v>
      </c>
      <c r="BM17" s="5">
        <v>-13.6</v>
      </c>
      <c r="BN17" s="5">
        <v>-23.4</v>
      </c>
      <c r="BO17" s="5">
        <v>-5.5</v>
      </c>
      <c r="BP17" s="5">
        <v>-0.1</v>
      </c>
      <c r="BQ17" s="5">
        <v>-5.8</v>
      </c>
      <c r="BR17" s="5">
        <v>4.8</v>
      </c>
      <c r="BS17" s="5">
        <v>-6.6</v>
      </c>
      <c r="BT17" s="5">
        <v>-3.3</v>
      </c>
      <c r="BU17" s="5">
        <v>13.5</v>
      </c>
      <c r="BV17" s="5">
        <v>-28.2</v>
      </c>
      <c r="BW17" s="5">
        <v>-6</v>
      </c>
      <c r="BX17" s="5">
        <v>-2.4</v>
      </c>
      <c r="BY17" s="5">
        <v>-2.8</v>
      </c>
      <c r="BZ17" s="5">
        <v>-14.4</v>
      </c>
      <c r="CA17" s="5">
        <v>-14.9</v>
      </c>
      <c r="CB17" s="5">
        <v>-2.5</v>
      </c>
      <c r="CC17" s="5">
        <v>3.1</v>
      </c>
      <c r="CD17" s="5">
        <v>-24.7</v>
      </c>
      <c r="CE17" s="5">
        <v>0</v>
      </c>
    </row>
    <row r="18" spans="1:83" ht="19.5" customHeight="1">
      <c r="A18" s="40"/>
      <c r="B18" s="38"/>
      <c r="C18" s="1" t="s">
        <v>3366</v>
      </c>
      <c r="D18" s="1">
        <v>49</v>
      </c>
      <c r="E18" s="1">
        <v>46</v>
      </c>
      <c r="F18" s="1">
        <v>77</v>
      </c>
      <c r="G18" s="1">
        <v>28</v>
      </c>
      <c r="H18" s="1">
        <v>45</v>
      </c>
      <c r="I18" s="1">
        <v>59</v>
      </c>
      <c r="J18" s="1">
        <v>8</v>
      </c>
      <c r="K18" s="1">
        <v>26</v>
      </c>
      <c r="L18" s="1">
        <v>76</v>
      </c>
      <c r="M18" s="1">
        <v>70</v>
      </c>
      <c r="N18" s="1">
        <v>13</v>
      </c>
      <c r="O18" s="1">
        <v>39</v>
      </c>
      <c r="P18" s="1">
        <v>51</v>
      </c>
      <c r="Q18" s="1">
        <v>52</v>
      </c>
      <c r="R18" s="1">
        <v>27</v>
      </c>
      <c r="S18" s="1">
        <v>67</v>
      </c>
      <c r="T18" s="1">
        <v>80</v>
      </c>
      <c r="U18" s="1">
        <v>33</v>
      </c>
      <c r="V18" s="1">
        <v>21</v>
      </c>
      <c r="W18" s="1">
        <v>71</v>
      </c>
      <c r="X18" s="1">
        <v>50</v>
      </c>
      <c r="Y18" s="1">
        <v>65</v>
      </c>
      <c r="Z18" s="1">
        <v>30</v>
      </c>
      <c r="AA18" s="1">
        <v>37</v>
      </c>
      <c r="AB18" s="1">
        <v>18</v>
      </c>
      <c r="AC18" s="1">
        <v>58</v>
      </c>
      <c r="AD18" s="1">
        <v>11</v>
      </c>
      <c r="AE18" s="1">
        <v>2</v>
      </c>
      <c r="AF18" s="1">
        <v>12</v>
      </c>
      <c r="AG18" s="1">
        <v>43</v>
      </c>
      <c r="AH18" s="1">
        <v>14</v>
      </c>
      <c r="AI18" s="1">
        <v>81</v>
      </c>
      <c r="AJ18" s="1">
        <v>68</v>
      </c>
      <c r="AK18" s="1">
        <v>75</v>
      </c>
      <c r="AL18" s="1">
        <v>23</v>
      </c>
      <c r="AM18" s="1">
        <v>56</v>
      </c>
      <c r="AN18" s="1">
        <v>66</v>
      </c>
      <c r="AO18" s="1">
        <v>55</v>
      </c>
      <c r="AP18" s="1">
        <v>62</v>
      </c>
      <c r="AQ18" s="1">
        <v>41</v>
      </c>
      <c r="AR18" s="1">
        <v>44</v>
      </c>
      <c r="AS18" s="1">
        <v>7</v>
      </c>
      <c r="AT18" s="1">
        <v>53</v>
      </c>
      <c r="AU18" s="1">
        <v>35</v>
      </c>
      <c r="AV18" s="1">
        <v>3</v>
      </c>
      <c r="AW18" s="1">
        <v>62</v>
      </c>
      <c r="AX18" s="1">
        <v>31</v>
      </c>
      <c r="AY18" s="1">
        <v>69</v>
      </c>
      <c r="AZ18" s="1">
        <v>62</v>
      </c>
      <c r="BA18" s="1">
        <v>5</v>
      </c>
      <c r="BB18" s="1">
        <v>25</v>
      </c>
      <c r="BC18" s="1">
        <v>48</v>
      </c>
      <c r="BD18" s="1">
        <v>74</v>
      </c>
      <c r="BE18" s="1">
        <v>47</v>
      </c>
      <c r="BF18" s="1">
        <v>82</v>
      </c>
      <c r="BG18" s="1">
        <v>54</v>
      </c>
      <c r="BH18" s="1">
        <v>78</v>
      </c>
      <c r="BI18" s="1">
        <v>42</v>
      </c>
      <c r="BJ18" s="1">
        <v>17</v>
      </c>
      <c r="BK18" s="1">
        <v>39</v>
      </c>
      <c r="BL18" s="1">
        <v>28</v>
      </c>
      <c r="BM18" s="1">
        <v>57</v>
      </c>
      <c r="BN18" s="1">
        <v>71</v>
      </c>
      <c r="BO18" s="1">
        <v>31</v>
      </c>
      <c r="BP18" s="1">
        <v>16</v>
      </c>
      <c r="BQ18" s="1">
        <v>33</v>
      </c>
      <c r="BR18" s="1">
        <v>6</v>
      </c>
      <c r="BS18" s="1">
        <v>37</v>
      </c>
      <c r="BT18" s="1">
        <v>23</v>
      </c>
      <c r="BU18" s="1">
        <v>1</v>
      </c>
      <c r="BV18" s="1">
        <v>79</v>
      </c>
      <c r="BW18" s="1">
        <v>36</v>
      </c>
      <c r="BX18" s="1">
        <v>19</v>
      </c>
      <c r="BY18" s="1">
        <v>22</v>
      </c>
      <c r="BZ18" s="1">
        <v>60</v>
      </c>
      <c r="CA18" s="1">
        <v>61</v>
      </c>
      <c r="CB18" s="1">
        <v>20</v>
      </c>
      <c r="CC18" s="1">
        <v>10</v>
      </c>
      <c r="CD18" s="1">
        <v>73</v>
      </c>
      <c r="CE18" s="1">
        <v>15</v>
      </c>
    </row>
    <row r="19" spans="1:83" ht="19.5" customHeight="1">
      <c r="A19" s="40"/>
      <c r="B19" s="38" t="s">
        <v>929</v>
      </c>
      <c r="C19" s="1" t="s">
        <v>3367</v>
      </c>
      <c r="D19" s="5">
        <f aca="true" t="shared" si="9" ref="D19:AH19">13169*(100+D20)/100</f>
        <v>11773.086000000001</v>
      </c>
      <c r="E19" s="5">
        <f t="shared" si="9"/>
        <v>13327.028</v>
      </c>
      <c r="F19" s="5">
        <f t="shared" si="9"/>
        <v>13155.831</v>
      </c>
      <c r="G19" s="5">
        <f t="shared" si="9"/>
        <v>11601.889</v>
      </c>
      <c r="H19" s="5">
        <f t="shared" si="9"/>
        <v>16105.687</v>
      </c>
      <c r="I19" s="5">
        <f t="shared" si="9"/>
        <v>9837.243</v>
      </c>
      <c r="J19" s="5">
        <f t="shared" si="9"/>
        <v>12984.633999999998</v>
      </c>
      <c r="K19" s="5">
        <f t="shared" si="9"/>
        <v>11180.481000000002</v>
      </c>
      <c r="L19" s="5">
        <f t="shared" si="9"/>
        <v>13287.521</v>
      </c>
      <c r="M19" s="5">
        <f t="shared" si="9"/>
        <v>12326.184</v>
      </c>
      <c r="N19" s="5">
        <f t="shared" si="9"/>
        <v>14038.153999999999</v>
      </c>
      <c r="O19" s="5">
        <f t="shared" si="9"/>
        <v>10759.073</v>
      </c>
      <c r="P19" s="5">
        <f t="shared" si="9"/>
        <v>13840.618999999999</v>
      </c>
      <c r="Q19" s="5">
        <f t="shared" si="9"/>
        <v>13550.901000000002</v>
      </c>
      <c r="R19" s="5">
        <f t="shared" si="9"/>
        <v>14512.238000000001</v>
      </c>
      <c r="S19" s="5">
        <f t="shared" si="9"/>
        <v>11061.96</v>
      </c>
      <c r="T19" s="5">
        <f t="shared" si="9"/>
        <v>13511.393999999998</v>
      </c>
      <c r="U19" s="5">
        <f t="shared" si="9"/>
        <v>11970.621000000001</v>
      </c>
      <c r="V19" s="5">
        <f t="shared" si="9"/>
        <v>9929.426000000001</v>
      </c>
      <c r="W19" s="5">
        <f t="shared" si="9"/>
        <v>11206.819</v>
      </c>
      <c r="X19" s="5">
        <f t="shared" si="9"/>
        <v>15078.505</v>
      </c>
      <c r="Y19" s="5">
        <f t="shared" si="9"/>
        <v>11088.298</v>
      </c>
      <c r="Z19" s="5">
        <f t="shared" si="9"/>
        <v>10034.778</v>
      </c>
      <c r="AA19" s="5">
        <f t="shared" si="9"/>
        <v>15183.857</v>
      </c>
      <c r="AB19" s="5">
        <f t="shared" si="9"/>
        <v>7124.429</v>
      </c>
      <c r="AC19" s="5">
        <f t="shared" si="9"/>
        <v>9389.497</v>
      </c>
      <c r="AD19" s="5">
        <f t="shared" si="9"/>
        <v>14235.688999999998</v>
      </c>
      <c r="AE19" s="5">
        <f t="shared" si="9"/>
        <v>12787.098999999998</v>
      </c>
      <c r="AF19" s="5">
        <f t="shared" si="9"/>
        <v>8915.413</v>
      </c>
      <c r="AG19" s="5">
        <f t="shared" si="9"/>
        <v>12523.719</v>
      </c>
      <c r="AH19" s="5">
        <f t="shared" si="9"/>
        <v>13603.577</v>
      </c>
      <c r="AI19" s="5">
        <f aca="true" t="shared" si="10" ref="AI19:BM19">13169*(100+AI20)/100</f>
        <v>11088.298</v>
      </c>
      <c r="AJ19" s="5">
        <f t="shared" si="10"/>
        <v>10377.171999999999</v>
      </c>
      <c r="AK19" s="5">
        <f t="shared" si="10"/>
        <v>12629.071000000002</v>
      </c>
      <c r="AL19" s="5">
        <f t="shared" si="10"/>
        <v>13037.31</v>
      </c>
      <c r="AM19" s="5">
        <f t="shared" si="10"/>
        <v>12971.465</v>
      </c>
      <c r="AN19" s="5">
        <f t="shared" si="10"/>
        <v>13722.098</v>
      </c>
      <c r="AO19" s="5">
        <f t="shared" si="10"/>
        <v>13248.014</v>
      </c>
      <c r="AP19" s="5">
        <f t="shared" si="10"/>
        <v>13419.211000000001</v>
      </c>
      <c r="AQ19" s="5">
        <f t="shared" si="10"/>
        <v>13511.393999999998</v>
      </c>
      <c r="AR19" s="5">
        <f t="shared" si="10"/>
        <v>13142.662</v>
      </c>
      <c r="AS19" s="5">
        <f t="shared" si="10"/>
        <v>13248.014</v>
      </c>
      <c r="AT19" s="5">
        <f t="shared" si="10"/>
        <v>14815.125</v>
      </c>
      <c r="AU19" s="5">
        <f t="shared" si="10"/>
        <v>11022.453000000001</v>
      </c>
      <c r="AV19" s="5">
        <f t="shared" si="10"/>
        <v>13695.76</v>
      </c>
      <c r="AW19" s="5">
        <f t="shared" si="10"/>
        <v>11193.65</v>
      </c>
      <c r="AX19" s="5">
        <f t="shared" si="10"/>
        <v>11483.368</v>
      </c>
      <c r="AY19" s="5">
        <f t="shared" si="10"/>
        <v>11430.692</v>
      </c>
      <c r="AZ19" s="5">
        <f t="shared" si="10"/>
        <v>10653.721000000001</v>
      </c>
      <c r="BA19" s="5">
        <f t="shared" si="10"/>
        <v>12536.888</v>
      </c>
      <c r="BB19" s="5">
        <f t="shared" si="10"/>
        <v>12352.521999999999</v>
      </c>
      <c r="BC19" s="5">
        <f t="shared" si="10"/>
        <v>10653.721000000001</v>
      </c>
      <c r="BD19" s="5">
        <f t="shared" si="10"/>
        <v>15183.857</v>
      </c>
      <c r="BE19" s="5">
        <f t="shared" si="10"/>
        <v>14288.365</v>
      </c>
      <c r="BF19" s="5">
        <f t="shared" si="10"/>
        <v>13169</v>
      </c>
      <c r="BG19" s="5">
        <f t="shared" si="10"/>
        <v>13616.746000000001</v>
      </c>
      <c r="BH19" s="5">
        <f t="shared" si="10"/>
        <v>10943.438999999998</v>
      </c>
      <c r="BI19" s="5">
        <f t="shared" si="10"/>
        <v>12405.198</v>
      </c>
      <c r="BJ19" s="5">
        <f t="shared" si="10"/>
        <v>11259.495</v>
      </c>
      <c r="BK19" s="5">
        <f t="shared" si="10"/>
        <v>9020.765</v>
      </c>
      <c r="BL19" s="5">
        <f t="shared" si="10"/>
        <v>13682.591</v>
      </c>
      <c r="BM19" s="5">
        <f t="shared" si="10"/>
        <v>11219.988000000001</v>
      </c>
      <c r="BN19" s="5">
        <f aca="true" t="shared" si="11" ref="BN19:CC19">13169*(100+BN20)/100</f>
        <v>12220.832</v>
      </c>
      <c r="BO19" s="5">
        <f t="shared" si="11"/>
        <v>10548.368999999999</v>
      </c>
      <c r="BP19" s="5">
        <f t="shared" si="11"/>
        <v>12800.268</v>
      </c>
      <c r="BQ19" s="5">
        <f t="shared" si="11"/>
        <v>14209.351</v>
      </c>
      <c r="BR19" s="5">
        <f t="shared" si="11"/>
        <v>13010.972</v>
      </c>
      <c r="BS19" s="5">
        <f t="shared" si="11"/>
        <v>13050.479</v>
      </c>
      <c r="BT19" s="5">
        <f t="shared" si="11"/>
        <v>13616.746000000001</v>
      </c>
      <c r="BU19" s="5">
        <f t="shared" si="11"/>
        <v>12734.423</v>
      </c>
      <c r="BV19" s="5">
        <f t="shared" si="11"/>
        <v>13037.31</v>
      </c>
      <c r="BW19" s="5">
        <f t="shared" si="11"/>
        <v>10008.44</v>
      </c>
      <c r="BX19" s="5">
        <f t="shared" si="11"/>
        <v>15131.181</v>
      </c>
      <c r="BY19" s="5">
        <f t="shared" si="11"/>
        <v>12642.24</v>
      </c>
      <c r="BZ19" s="5">
        <f t="shared" si="11"/>
        <v>11680.903</v>
      </c>
      <c r="CA19" s="5">
        <f t="shared" si="11"/>
        <v>13353.366000000002</v>
      </c>
      <c r="CB19" s="5">
        <f t="shared" si="11"/>
        <v>12352.521999999999</v>
      </c>
      <c r="CC19" s="5">
        <f t="shared" si="11"/>
        <v>12326.184</v>
      </c>
      <c r="CD19" s="5"/>
      <c r="CE19" s="5">
        <f>13169*(100+CE20)/100</f>
        <v>13169</v>
      </c>
    </row>
    <row r="20" spans="1:83" ht="19.5" customHeight="1">
      <c r="A20" s="40"/>
      <c r="B20" s="38"/>
      <c r="C20" s="1" t="s">
        <v>3368</v>
      </c>
      <c r="D20" s="5">
        <v>-10.6</v>
      </c>
      <c r="E20" s="5">
        <v>1.2</v>
      </c>
      <c r="F20" s="5">
        <v>-0.1</v>
      </c>
      <c r="G20" s="5">
        <v>-11.9</v>
      </c>
      <c r="H20" s="5">
        <v>22.3</v>
      </c>
      <c r="I20" s="5">
        <v>-25.3</v>
      </c>
      <c r="J20" s="5">
        <v>-1.4</v>
      </c>
      <c r="K20" s="5">
        <v>-15.1</v>
      </c>
      <c r="L20" s="5">
        <v>0.9</v>
      </c>
      <c r="M20" s="5">
        <v>-6.4</v>
      </c>
      <c r="N20" s="5">
        <v>6.6</v>
      </c>
      <c r="O20" s="5">
        <v>-18.3</v>
      </c>
      <c r="P20" s="5">
        <v>5.1</v>
      </c>
      <c r="Q20" s="5">
        <v>2.9</v>
      </c>
      <c r="R20" s="5">
        <v>10.2</v>
      </c>
      <c r="S20" s="5">
        <v>-16</v>
      </c>
      <c r="T20" s="5">
        <v>2.6</v>
      </c>
      <c r="U20" s="5">
        <v>-9.1</v>
      </c>
      <c r="V20" s="5">
        <v>-24.6</v>
      </c>
      <c r="W20" s="5">
        <v>-14.9</v>
      </c>
      <c r="X20" s="5">
        <v>14.5</v>
      </c>
      <c r="Y20" s="5">
        <v>-15.8</v>
      </c>
      <c r="Z20" s="5">
        <v>-23.8</v>
      </c>
      <c r="AA20" s="5">
        <v>15.3</v>
      </c>
      <c r="AB20" s="5">
        <v>-45.9</v>
      </c>
      <c r="AC20" s="5">
        <v>-28.7</v>
      </c>
      <c r="AD20" s="5">
        <v>8.1</v>
      </c>
      <c r="AE20" s="5">
        <v>-2.9</v>
      </c>
      <c r="AF20" s="5">
        <v>-32.3</v>
      </c>
      <c r="AG20" s="5">
        <v>-4.9</v>
      </c>
      <c r="AH20" s="5">
        <v>3.3</v>
      </c>
      <c r="AI20" s="5">
        <v>-15.8</v>
      </c>
      <c r="AJ20" s="5">
        <v>-21.2</v>
      </c>
      <c r="AK20" s="5">
        <v>-4.1</v>
      </c>
      <c r="AL20" s="5">
        <v>-1</v>
      </c>
      <c r="AM20" s="5">
        <v>-1.5</v>
      </c>
      <c r="AN20" s="5">
        <v>4.2</v>
      </c>
      <c r="AO20" s="5">
        <v>0.6</v>
      </c>
      <c r="AP20" s="5">
        <v>1.9</v>
      </c>
      <c r="AQ20" s="5">
        <v>2.6</v>
      </c>
      <c r="AR20" s="5">
        <v>-0.2</v>
      </c>
      <c r="AS20" s="5">
        <v>0.6</v>
      </c>
      <c r="AT20" s="5">
        <v>12.5</v>
      </c>
      <c r="AU20" s="5">
        <v>-16.3</v>
      </c>
      <c r="AV20" s="5">
        <v>4</v>
      </c>
      <c r="AW20" s="5">
        <v>-15</v>
      </c>
      <c r="AX20" s="5">
        <v>-12.8</v>
      </c>
      <c r="AY20" s="5">
        <v>-13.2</v>
      </c>
      <c r="AZ20" s="5">
        <v>-19.1</v>
      </c>
      <c r="BA20" s="5">
        <v>-4.8</v>
      </c>
      <c r="BB20" s="5">
        <v>-6.2</v>
      </c>
      <c r="BC20" s="5">
        <v>-19.1</v>
      </c>
      <c r="BD20" s="5">
        <v>15.3</v>
      </c>
      <c r="BE20" s="5">
        <v>8.5</v>
      </c>
      <c r="BF20" s="5">
        <v>0</v>
      </c>
      <c r="BG20" s="5">
        <v>3.4</v>
      </c>
      <c r="BH20" s="5">
        <v>-16.9</v>
      </c>
      <c r="BI20" s="5">
        <v>-5.8</v>
      </c>
      <c r="BJ20" s="5">
        <v>-14.5</v>
      </c>
      <c r="BK20" s="5">
        <v>-31.5</v>
      </c>
      <c r="BL20" s="5">
        <v>3.9</v>
      </c>
      <c r="BM20" s="5">
        <v>-14.8</v>
      </c>
      <c r="BN20" s="5">
        <v>-7.2</v>
      </c>
      <c r="BO20" s="5">
        <v>-19.9</v>
      </c>
      <c r="BP20" s="5">
        <v>-2.8</v>
      </c>
      <c r="BQ20" s="5">
        <v>7.9</v>
      </c>
      <c r="BR20" s="5">
        <v>-1.2</v>
      </c>
      <c r="BS20" s="5">
        <v>-0.9</v>
      </c>
      <c r="BT20" s="5">
        <v>3.4</v>
      </c>
      <c r="BU20" s="5">
        <v>-3.3</v>
      </c>
      <c r="BV20" s="5">
        <v>-1</v>
      </c>
      <c r="BW20" s="5">
        <v>-24</v>
      </c>
      <c r="BX20" s="5">
        <v>14.9</v>
      </c>
      <c r="BY20" s="5">
        <v>-4</v>
      </c>
      <c r="BZ20" s="5">
        <v>-11.3</v>
      </c>
      <c r="CA20" s="5">
        <v>1.4</v>
      </c>
      <c r="CB20" s="5">
        <v>-6.2</v>
      </c>
      <c r="CC20" s="5">
        <v>-6.4</v>
      </c>
      <c r="CE20" s="5">
        <v>0</v>
      </c>
    </row>
    <row r="21" spans="1:83" ht="19.5" customHeight="1">
      <c r="A21" s="40"/>
      <c r="B21" s="38"/>
      <c r="C21" s="1" t="s">
        <v>3366</v>
      </c>
      <c r="D21" s="1">
        <v>54</v>
      </c>
      <c r="E21" s="1">
        <v>26</v>
      </c>
      <c r="F21" s="1">
        <v>32</v>
      </c>
      <c r="G21" s="1">
        <v>56</v>
      </c>
      <c r="H21" s="1">
        <v>1</v>
      </c>
      <c r="I21" s="1">
        <v>77</v>
      </c>
      <c r="J21" s="1">
        <v>38</v>
      </c>
      <c r="K21" s="1">
        <v>63</v>
      </c>
      <c r="L21" s="1">
        <v>27</v>
      </c>
      <c r="M21" s="1">
        <v>50</v>
      </c>
      <c r="N21" s="1">
        <v>12</v>
      </c>
      <c r="O21" s="1">
        <v>69</v>
      </c>
      <c r="P21" s="1">
        <v>14</v>
      </c>
      <c r="Q21" s="1">
        <v>21</v>
      </c>
      <c r="R21" s="1">
        <v>8</v>
      </c>
      <c r="S21" s="1">
        <v>66</v>
      </c>
      <c r="T21" s="1">
        <v>22</v>
      </c>
      <c r="U21" s="1">
        <v>53</v>
      </c>
      <c r="V21" s="1">
        <v>76</v>
      </c>
      <c r="W21" s="1">
        <v>61</v>
      </c>
      <c r="X21" s="1">
        <v>6</v>
      </c>
      <c r="Y21" s="1">
        <v>64</v>
      </c>
      <c r="Z21" s="1">
        <v>74</v>
      </c>
      <c r="AA21" s="1">
        <v>3</v>
      </c>
      <c r="AB21" s="1">
        <v>81</v>
      </c>
      <c r="AC21" s="1">
        <v>78</v>
      </c>
      <c r="AD21" s="1">
        <v>10</v>
      </c>
      <c r="AE21" s="1">
        <v>41</v>
      </c>
      <c r="AF21" s="1">
        <v>80</v>
      </c>
      <c r="AG21" s="1">
        <v>46</v>
      </c>
      <c r="AH21" s="1">
        <v>20</v>
      </c>
      <c r="AI21" s="1">
        <v>64</v>
      </c>
      <c r="AJ21" s="1">
        <v>73</v>
      </c>
      <c r="AK21" s="1">
        <v>44</v>
      </c>
      <c r="AL21" s="1">
        <v>35</v>
      </c>
      <c r="AM21" s="1">
        <v>39</v>
      </c>
      <c r="AN21" s="1">
        <v>15</v>
      </c>
      <c r="AO21" s="1">
        <v>28</v>
      </c>
      <c r="AP21" s="1">
        <v>24</v>
      </c>
      <c r="AQ21" s="1">
        <v>22</v>
      </c>
      <c r="AR21" s="1">
        <v>33</v>
      </c>
      <c r="AS21" s="1">
        <v>28</v>
      </c>
      <c r="AT21" s="1">
        <v>7</v>
      </c>
      <c r="AU21" s="1">
        <v>67</v>
      </c>
      <c r="AV21" s="1">
        <v>16</v>
      </c>
      <c r="AW21" s="1">
        <v>62</v>
      </c>
      <c r="AX21" s="1">
        <v>57</v>
      </c>
      <c r="AY21" s="1">
        <v>58</v>
      </c>
      <c r="AZ21" s="1">
        <v>70</v>
      </c>
      <c r="BA21" s="1">
        <v>45</v>
      </c>
      <c r="BB21" s="1">
        <v>48</v>
      </c>
      <c r="BC21" s="1">
        <v>70</v>
      </c>
      <c r="BD21" s="1">
        <v>3</v>
      </c>
      <c r="BE21" s="1">
        <v>9</v>
      </c>
      <c r="BF21" s="1">
        <v>30</v>
      </c>
      <c r="BG21" s="1">
        <v>18</v>
      </c>
      <c r="BH21" s="1">
        <v>68</v>
      </c>
      <c r="BI21" s="1">
        <v>47</v>
      </c>
      <c r="BJ21" s="1">
        <v>59</v>
      </c>
      <c r="BK21" s="1">
        <v>79</v>
      </c>
      <c r="BL21" s="1">
        <v>17</v>
      </c>
      <c r="BM21" s="1">
        <v>60</v>
      </c>
      <c r="BN21" s="1">
        <v>52</v>
      </c>
      <c r="BO21" s="1">
        <v>72</v>
      </c>
      <c r="BP21" s="1">
        <v>40</v>
      </c>
      <c r="BQ21" s="1">
        <v>11</v>
      </c>
      <c r="BR21" s="1">
        <v>37</v>
      </c>
      <c r="BS21" s="1">
        <v>34</v>
      </c>
      <c r="BT21" s="1">
        <v>18</v>
      </c>
      <c r="BU21" s="1">
        <v>42</v>
      </c>
      <c r="BV21" s="1">
        <v>35</v>
      </c>
      <c r="BW21" s="1">
        <v>75</v>
      </c>
      <c r="BX21" s="1">
        <v>5</v>
      </c>
      <c r="BY21" s="1">
        <v>43</v>
      </c>
      <c r="BZ21" s="1">
        <v>55</v>
      </c>
      <c r="CA21" s="1">
        <v>25</v>
      </c>
      <c r="CB21" s="1">
        <v>48</v>
      </c>
      <c r="CC21" s="1">
        <v>50</v>
      </c>
      <c r="CE21" s="1">
        <v>30</v>
      </c>
    </row>
    <row r="22" spans="1:83" ht="19.5" customHeight="1">
      <c r="A22" s="40"/>
      <c r="B22" s="38" t="s">
        <v>2788</v>
      </c>
      <c r="C22" s="1" t="s">
        <v>3367</v>
      </c>
      <c r="D22" s="5">
        <f aca="true" t="shared" si="12" ref="D22:AH22">13773.4*(100+D23)/100</f>
        <v>13690.7596</v>
      </c>
      <c r="E22" s="5">
        <f t="shared" si="12"/>
        <v>10619.291399999998</v>
      </c>
      <c r="F22" s="5">
        <f t="shared" si="12"/>
        <v>12244.5526</v>
      </c>
      <c r="G22" s="5">
        <f t="shared" si="12"/>
        <v>14159.0552</v>
      </c>
      <c r="H22" s="5">
        <f t="shared" si="12"/>
        <v>15605.2622</v>
      </c>
      <c r="I22" s="5">
        <f t="shared" si="12"/>
        <v>11666.0698</v>
      </c>
      <c r="J22" s="5">
        <f t="shared" si="12"/>
        <v>13663.212800000001</v>
      </c>
      <c r="K22" s="5">
        <f t="shared" si="12"/>
        <v>12864.3556</v>
      </c>
      <c r="L22" s="5">
        <f t="shared" si="12"/>
        <v>11583.429399999999</v>
      </c>
      <c r="M22" s="5">
        <f t="shared" si="12"/>
        <v>14723.7646</v>
      </c>
      <c r="N22" s="5">
        <f t="shared" si="12"/>
        <v>15095.6464</v>
      </c>
      <c r="O22" s="5">
        <f t="shared" si="12"/>
        <v>12671.528</v>
      </c>
      <c r="P22" s="5">
        <f t="shared" si="12"/>
        <v>12244.5526</v>
      </c>
      <c r="Q22" s="5">
        <f t="shared" si="12"/>
        <v>12106.8186</v>
      </c>
      <c r="R22" s="5">
        <f t="shared" si="12"/>
        <v>10178.5426</v>
      </c>
      <c r="S22" s="5">
        <f t="shared" si="12"/>
        <v>11900.2176</v>
      </c>
      <c r="T22" s="5">
        <f t="shared" si="12"/>
        <v>13415.291600000002</v>
      </c>
      <c r="U22" s="5">
        <f t="shared" si="12"/>
        <v>14338.1094</v>
      </c>
      <c r="V22" s="5">
        <f t="shared" si="12"/>
        <v>8856.2962</v>
      </c>
      <c r="W22" s="5">
        <f t="shared" si="12"/>
        <v>11748.7102</v>
      </c>
      <c r="X22" s="5">
        <f t="shared" si="12"/>
        <v>12905.6758</v>
      </c>
      <c r="Y22" s="5">
        <f t="shared" si="12"/>
        <v>12148.1388</v>
      </c>
      <c r="Z22" s="5">
        <f t="shared" si="12"/>
        <v>11363.055</v>
      </c>
      <c r="AA22" s="5">
        <f t="shared" si="12"/>
        <v>14916.5922</v>
      </c>
      <c r="AB22" s="5">
        <f t="shared" si="12"/>
        <v>12919.4492</v>
      </c>
      <c r="AC22" s="5">
        <f t="shared" si="12"/>
        <v>12561.3408</v>
      </c>
      <c r="AD22" s="5">
        <f t="shared" si="12"/>
        <v>14517.163600000002</v>
      </c>
      <c r="AE22" s="5">
        <f t="shared" si="12"/>
        <v>11473.2422</v>
      </c>
      <c r="AF22" s="5">
        <f t="shared" si="12"/>
        <v>11721.163399999998</v>
      </c>
      <c r="AG22" s="5">
        <f t="shared" si="12"/>
        <v>13663.212800000001</v>
      </c>
      <c r="AH22" s="5">
        <f t="shared" si="12"/>
        <v>13126.0502</v>
      </c>
      <c r="AI22" s="5">
        <f aca="true" t="shared" si="13" ref="AI22:BM22">13773.4*(100+AI23)/100</f>
        <v>13346.4246</v>
      </c>
      <c r="AJ22" s="5">
        <f t="shared" si="13"/>
        <v>11060.0402</v>
      </c>
      <c r="AK22" s="5">
        <f t="shared" si="13"/>
        <v>10288.7298</v>
      </c>
      <c r="AL22" s="5">
        <f t="shared" si="13"/>
        <v>15508.848399999999</v>
      </c>
      <c r="AM22" s="5">
        <f t="shared" si="13"/>
        <v>12712.848199999999</v>
      </c>
      <c r="AN22" s="5">
        <f t="shared" si="13"/>
        <v>15316.0208</v>
      </c>
      <c r="AO22" s="5">
        <f t="shared" si="13"/>
        <v>12712.848199999999</v>
      </c>
      <c r="AP22" s="5">
        <f t="shared" si="13"/>
        <v>14076.4148</v>
      </c>
      <c r="AQ22" s="5">
        <f t="shared" si="13"/>
        <v>14682.4444</v>
      </c>
      <c r="AR22" s="5">
        <f t="shared" si="13"/>
        <v>14572.2572</v>
      </c>
      <c r="AS22" s="5">
        <f t="shared" si="13"/>
        <v>11803.803800000002</v>
      </c>
      <c r="AT22" s="5">
        <f t="shared" si="13"/>
        <v>13305.1044</v>
      </c>
      <c r="AU22" s="5">
        <f t="shared" si="13"/>
        <v>13980.000999999998</v>
      </c>
      <c r="AV22" s="5">
        <f t="shared" si="13"/>
        <v>12520.0206</v>
      </c>
      <c r="AW22" s="5">
        <f t="shared" si="13"/>
        <v>13580.5724</v>
      </c>
      <c r="AX22" s="5">
        <f t="shared" si="13"/>
        <v>12767.941799999999</v>
      </c>
      <c r="AY22" s="5">
        <f t="shared" si="13"/>
        <v>13676.9862</v>
      </c>
      <c r="AZ22" s="5">
        <f t="shared" si="13"/>
        <v>13676.9862</v>
      </c>
      <c r="BA22" s="5">
        <f t="shared" si="13"/>
        <v>14723.7646</v>
      </c>
      <c r="BB22" s="5">
        <f t="shared" si="13"/>
        <v>11335.508199999998</v>
      </c>
      <c r="BC22" s="5">
        <f t="shared" si="13"/>
        <v>14765.0848</v>
      </c>
      <c r="BD22" s="5">
        <f t="shared" si="13"/>
        <v>14641.124199999998</v>
      </c>
      <c r="BE22" s="5">
        <f t="shared" si="13"/>
        <v>11776.257</v>
      </c>
      <c r="BF22" s="5">
        <f t="shared" si="13"/>
        <v>13924.9074</v>
      </c>
      <c r="BG22" s="5">
        <f t="shared" si="13"/>
        <v>11597.202800000001</v>
      </c>
      <c r="BH22" s="5">
        <f t="shared" si="13"/>
        <v>11404.3752</v>
      </c>
      <c r="BI22" s="5">
        <f t="shared" si="13"/>
        <v>11941.5378</v>
      </c>
      <c r="BJ22" s="5">
        <f t="shared" si="13"/>
        <v>15233.380399999998</v>
      </c>
      <c r="BK22" s="5">
        <f t="shared" si="13"/>
        <v>11087.587</v>
      </c>
      <c r="BL22" s="5">
        <f t="shared" si="13"/>
        <v>15426.208</v>
      </c>
      <c r="BM22" s="5">
        <f t="shared" si="13"/>
        <v>14544.710399999998</v>
      </c>
      <c r="BN22" s="5">
        <f aca="true" t="shared" si="14" ref="BN22:CE22">13773.4*(100+BN23)/100</f>
        <v>15481.3016</v>
      </c>
      <c r="BO22" s="5">
        <f t="shared" si="14"/>
        <v>14654.8976</v>
      </c>
      <c r="BP22" s="5">
        <f t="shared" si="14"/>
        <v>13387.7448</v>
      </c>
      <c r="BQ22" s="5">
        <f t="shared" si="14"/>
        <v>13236.2374</v>
      </c>
      <c r="BR22" s="5">
        <f t="shared" si="14"/>
        <v>14172.8286</v>
      </c>
      <c r="BS22" s="5">
        <f t="shared" si="14"/>
        <v>13869.813799999998</v>
      </c>
      <c r="BT22" s="5">
        <f t="shared" si="14"/>
        <v>11982.858</v>
      </c>
      <c r="BU22" s="5">
        <f t="shared" si="14"/>
        <v>14599.803999999998</v>
      </c>
      <c r="BV22" s="5">
        <f t="shared" si="14"/>
        <v>14544.710399999998</v>
      </c>
      <c r="BW22" s="5">
        <f t="shared" si="14"/>
        <v>12602.660999999998</v>
      </c>
      <c r="BX22" s="5">
        <f t="shared" si="14"/>
        <v>13387.7448</v>
      </c>
      <c r="BY22" s="5">
        <f t="shared" si="14"/>
        <v>12299.6462</v>
      </c>
      <c r="BZ22" s="5">
        <f t="shared" si="14"/>
        <v>12106.8186</v>
      </c>
      <c r="CA22" s="5">
        <f t="shared" si="14"/>
        <v>13442.838399999999</v>
      </c>
      <c r="CB22" s="5">
        <f t="shared" si="14"/>
        <v>11142.6806</v>
      </c>
      <c r="CC22" s="5">
        <f t="shared" si="14"/>
        <v>14599.803999999998</v>
      </c>
      <c r="CD22" s="5">
        <f t="shared" si="14"/>
        <v>8291.586800000001</v>
      </c>
      <c r="CE22" s="5">
        <f t="shared" si="14"/>
        <v>13773.4</v>
      </c>
    </row>
    <row r="23" spans="1:83" ht="19.5" customHeight="1">
      <c r="A23" s="40"/>
      <c r="B23" s="38"/>
      <c r="C23" s="1" t="s">
        <v>3368</v>
      </c>
      <c r="D23" s="5">
        <v>-0.6</v>
      </c>
      <c r="E23" s="5">
        <v>-22.9</v>
      </c>
      <c r="F23" s="5">
        <v>-11.1</v>
      </c>
      <c r="G23" s="5">
        <v>2.8</v>
      </c>
      <c r="H23" s="5">
        <v>13.3</v>
      </c>
      <c r="I23" s="5">
        <v>-15.3</v>
      </c>
      <c r="J23" s="5">
        <v>-0.8</v>
      </c>
      <c r="K23" s="5">
        <v>-6.6</v>
      </c>
      <c r="L23" s="5">
        <v>-15.9</v>
      </c>
      <c r="M23" s="5">
        <v>6.9</v>
      </c>
      <c r="N23" s="5">
        <v>9.6</v>
      </c>
      <c r="O23" s="5">
        <v>-8</v>
      </c>
      <c r="P23" s="5">
        <v>-11.1</v>
      </c>
      <c r="Q23" s="5">
        <v>-12.1</v>
      </c>
      <c r="R23" s="5">
        <v>-26.1</v>
      </c>
      <c r="S23" s="5">
        <v>-13.6</v>
      </c>
      <c r="T23" s="5">
        <v>-2.6</v>
      </c>
      <c r="U23" s="5">
        <v>4.1</v>
      </c>
      <c r="V23" s="5">
        <v>-35.7</v>
      </c>
      <c r="W23" s="5">
        <v>-14.7</v>
      </c>
      <c r="X23" s="5">
        <v>-6.3</v>
      </c>
      <c r="Y23" s="5">
        <v>-11.8</v>
      </c>
      <c r="Z23" s="5">
        <v>-17.5</v>
      </c>
      <c r="AA23" s="5">
        <v>8.3</v>
      </c>
      <c r="AB23" s="5">
        <v>-6.2</v>
      </c>
      <c r="AC23" s="5">
        <v>-8.8</v>
      </c>
      <c r="AD23" s="5">
        <v>5.4</v>
      </c>
      <c r="AE23" s="5">
        <v>-16.7</v>
      </c>
      <c r="AF23" s="5">
        <v>-14.9</v>
      </c>
      <c r="AG23" s="5">
        <v>-0.8</v>
      </c>
      <c r="AH23" s="5">
        <v>-4.7</v>
      </c>
      <c r="AI23" s="5">
        <v>-3.1</v>
      </c>
      <c r="AJ23" s="5">
        <v>-19.7</v>
      </c>
      <c r="AK23" s="5">
        <v>-25.3</v>
      </c>
      <c r="AL23" s="5">
        <v>12.6</v>
      </c>
      <c r="AM23" s="5">
        <v>-7.7</v>
      </c>
      <c r="AN23" s="5">
        <v>11.2</v>
      </c>
      <c r="AO23" s="5">
        <v>-7.7</v>
      </c>
      <c r="AP23" s="5">
        <v>2.2</v>
      </c>
      <c r="AQ23" s="5">
        <v>6.6</v>
      </c>
      <c r="AR23" s="5">
        <v>5.8</v>
      </c>
      <c r="AS23" s="5">
        <v>-14.3</v>
      </c>
      <c r="AT23" s="5">
        <v>-3.4</v>
      </c>
      <c r="AU23" s="5">
        <v>1.5</v>
      </c>
      <c r="AV23" s="5">
        <v>-9.1</v>
      </c>
      <c r="AW23" s="5">
        <v>-1.4</v>
      </c>
      <c r="AX23" s="5">
        <v>-7.3</v>
      </c>
      <c r="AY23" s="5">
        <v>-0.7</v>
      </c>
      <c r="AZ23" s="5">
        <v>-0.7</v>
      </c>
      <c r="BA23" s="5">
        <v>6.9</v>
      </c>
      <c r="BB23" s="5">
        <v>-17.7</v>
      </c>
      <c r="BC23" s="5">
        <v>7.2</v>
      </c>
      <c r="BD23" s="5">
        <v>6.3</v>
      </c>
      <c r="BE23" s="5">
        <v>-14.5</v>
      </c>
      <c r="BF23" s="5">
        <v>1.1</v>
      </c>
      <c r="BG23" s="5">
        <v>-15.8</v>
      </c>
      <c r="BH23" s="5">
        <v>-17.2</v>
      </c>
      <c r="BI23" s="5">
        <v>-13.3</v>
      </c>
      <c r="BJ23" s="5">
        <v>10.6</v>
      </c>
      <c r="BK23" s="5">
        <v>-19.5</v>
      </c>
      <c r="BL23" s="5">
        <v>12</v>
      </c>
      <c r="BM23" s="5">
        <v>5.6</v>
      </c>
      <c r="BN23" s="5">
        <v>12.4</v>
      </c>
      <c r="BO23" s="5">
        <v>6.4</v>
      </c>
      <c r="BP23" s="5">
        <v>-2.8</v>
      </c>
      <c r="BQ23" s="5">
        <v>-3.9</v>
      </c>
      <c r="BR23" s="5">
        <v>2.9</v>
      </c>
      <c r="BS23" s="5">
        <v>0.7</v>
      </c>
      <c r="BT23" s="5">
        <v>-13</v>
      </c>
      <c r="BU23" s="5">
        <v>6</v>
      </c>
      <c r="BV23" s="5">
        <v>5.6</v>
      </c>
      <c r="BW23" s="5">
        <v>-8.5</v>
      </c>
      <c r="BX23" s="5">
        <v>-2.8</v>
      </c>
      <c r="BY23" s="5">
        <v>-10.7</v>
      </c>
      <c r="BZ23" s="5">
        <v>-12.1</v>
      </c>
      <c r="CA23" s="5">
        <v>-2.4</v>
      </c>
      <c r="CB23" s="5">
        <v>-19.1</v>
      </c>
      <c r="CC23" s="5">
        <v>6</v>
      </c>
      <c r="CD23" s="5">
        <v>-39.8</v>
      </c>
      <c r="CE23" s="5">
        <v>0</v>
      </c>
    </row>
    <row r="24" spans="1:83" ht="19.5" customHeight="1">
      <c r="A24" s="40"/>
      <c r="B24" s="38"/>
      <c r="C24" s="1" t="s">
        <v>3366</v>
      </c>
      <c r="D24" s="1">
        <v>31</v>
      </c>
      <c r="E24" s="1">
        <v>78</v>
      </c>
      <c r="F24" s="1">
        <v>56</v>
      </c>
      <c r="G24" s="1">
        <v>25</v>
      </c>
      <c r="H24" s="1">
        <v>1</v>
      </c>
      <c r="I24" s="1">
        <v>68</v>
      </c>
      <c r="J24" s="1">
        <v>34</v>
      </c>
      <c r="K24" s="1">
        <v>47</v>
      </c>
      <c r="L24" s="1">
        <v>70</v>
      </c>
      <c r="M24" s="1">
        <v>10</v>
      </c>
      <c r="N24" s="1">
        <v>7</v>
      </c>
      <c r="O24" s="1">
        <v>51</v>
      </c>
      <c r="P24" s="1">
        <v>56</v>
      </c>
      <c r="Q24" s="1">
        <v>59</v>
      </c>
      <c r="R24" s="1">
        <v>80</v>
      </c>
      <c r="S24" s="1">
        <v>63</v>
      </c>
      <c r="T24" s="1">
        <v>38</v>
      </c>
      <c r="U24" s="1">
        <v>23</v>
      </c>
      <c r="V24" s="1">
        <v>81</v>
      </c>
      <c r="W24" s="1">
        <v>66</v>
      </c>
      <c r="X24" s="1">
        <v>46</v>
      </c>
      <c r="Y24" s="1">
        <v>58</v>
      </c>
      <c r="Z24" s="1">
        <v>73</v>
      </c>
      <c r="AA24" s="1">
        <v>8</v>
      </c>
      <c r="AB24" s="1">
        <v>45</v>
      </c>
      <c r="AC24" s="1">
        <v>53</v>
      </c>
      <c r="AD24" s="1">
        <v>21</v>
      </c>
      <c r="AE24" s="1">
        <v>71</v>
      </c>
      <c r="AF24" s="1">
        <v>67</v>
      </c>
      <c r="AG24" s="1">
        <v>34</v>
      </c>
      <c r="AH24" s="1">
        <v>44</v>
      </c>
      <c r="AI24" s="1">
        <v>41</v>
      </c>
      <c r="AJ24" s="1">
        <v>77</v>
      </c>
      <c r="AK24" s="1">
        <v>79</v>
      </c>
      <c r="AL24" s="1">
        <v>2</v>
      </c>
      <c r="AM24" s="1">
        <v>49</v>
      </c>
      <c r="AN24" s="1">
        <v>5</v>
      </c>
      <c r="AO24" s="1">
        <v>49</v>
      </c>
      <c r="AP24" s="1">
        <v>26</v>
      </c>
      <c r="AQ24" s="1">
        <v>13</v>
      </c>
      <c r="AR24" s="1">
        <v>18</v>
      </c>
      <c r="AS24" s="1">
        <v>64</v>
      </c>
      <c r="AT24" s="1">
        <v>42</v>
      </c>
      <c r="AU24" s="1">
        <v>27</v>
      </c>
      <c r="AV24" s="1">
        <v>54</v>
      </c>
      <c r="AW24" s="1">
        <v>36</v>
      </c>
      <c r="AX24" s="1">
        <v>48</v>
      </c>
      <c r="AY24" s="1">
        <v>32</v>
      </c>
      <c r="AZ24" s="1">
        <v>32</v>
      </c>
      <c r="BA24" s="1">
        <v>10</v>
      </c>
      <c r="BB24" s="1">
        <v>74</v>
      </c>
      <c r="BC24" s="1">
        <v>9</v>
      </c>
      <c r="BD24" s="1">
        <v>15</v>
      </c>
      <c r="BE24" s="1">
        <v>65</v>
      </c>
      <c r="BF24" s="1">
        <v>28</v>
      </c>
      <c r="BG24" s="1">
        <v>69</v>
      </c>
      <c r="BH24" s="1">
        <v>72</v>
      </c>
      <c r="BI24" s="1">
        <v>62</v>
      </c>
      <c r="BJ24" s="1">
        <v>6</v>
      </c>
      <c r="BK24" s="1">
        <v>76</v>
      </c>
      <c r="BL24" s="1">
        <v>4</v>
      </c>
      <c r="BM24" s="1">
        <v>19</v>
      </c>
      <c r="BN24" s="1">
        <v>3</v>
      </c>
      <c r="BO24" s="1">
        <v>14</v>
      </c>
      <c r="BP24" s="1">
        <v>39</v>
      </c>
      <c r="BQ24" s="1">
        <v>43</v>
      </c>
      <c r="BR24" s="1">
        <v>24</v>
      </c>
      <c r="BS24" s="1">
        <v>29</v>
      </c>
      <c r="BT24" s="1">
        <v>61</v>
      </c>
      <c r="BU24" s="1">
        <v>16</v>
      </c>
      <c r="BV24" s="1">
        <v>19</v>
      </c>
      <c r="BW24" s="1">
        <v>52</v>
      </c>
      <c r="BX24" s="1">
        <v>39</v>
      </c>
      <c r="BY24" s="1">
        <v>55</v>
      </c>
      <c r="BZ24" s="1">
        <v>59</v>
      </c>
      <c r="CA24" s="1">
        <v>37</v>
      </c>
      <c r="CB24" s="1">
        <v>75</v>
      </c>
      <c r="CC24" s="1">
        <v>16</v>
      </c>
      <c r="CD24" s="1">
        <v>82</v>
      </c>
      <c r="CE24" s="1">
        <v>30</v>
      </c>
    </row>
    <row r="25" spans="1:83" ht="19.5" customHeight="1">
      <c r="A25" s="40"/>
      <c r="B25" s="35" t="s">
        <v>2466</v>
      </c>
      <c r="C25" s="1" t="s">
        <v>3367</v>
      </c>
      <c r="D25" s="5">
        <f aca="true" t="shared" si="15" ref="D25:AH25">12760.5*(100+D26)/100</f>
        <v>12824.3025</v>
      </c>
      <c r="E25" s="5">
        <f t="shared" si="15"/>
        <v>12530.811000000002</v>
      </c>
      <c r="F25" s="5">
        <f t="shared" si="15"/>
        <v>12837.062999999998</v>
      </c>
      <c r="G25" s="5">
        <f t="shared" si="15"/>
        <v>12811.542000000001</v>
      </c>
      <c r="H25" s="5">
        <f t="shared" si="15"/>
        <v>12071.432999999997</v>
      </c>
      <c r="I25" s="5">
        <f t="shared" si="15"/>
        <v>8970.6315</v>
      </c>
      <c r="J25" s="5">
        <f t="shared" si="15"/>
        <v>10412.568</v>
      </c>
      <c r="K25" s="5">
        <f t="shared" si="15"/>
        <v>10055.274</v>
      </c>
      <c r="L25" s="5">
        <f t="shared" si="15"/>
        <v>9276.883500000002</v>
      </c>
      <c r="M25" s="5">
        <f t="shared" si="15"/>
        <v>12696.6975</v>
      </c>
      <c r="N25" s="5">
        <f t="shared" si="15"/>
        <v>10208.4</v>
      </c>
      <c r="O25" s="5">
        <f t="shared" si="15"/>
        <v>11918.307000000003</v>
      </c>
      <c r="P25" s="5">
        <f t="shared" si="15"/>
        <v>11573.773500000001</v>
      </c>
      <c r="Q25" s="5">
        <f t="shared" si="15"/>
        <v>11178.197999999999</v>
      </c>
      <c r="R25" s="5">
        <f t="shared" si="15"/>
        <v>10195.639500000001</v>
      </c>
      <c r="S25" s="5">
        <f t="shared" si="15"/>
        <v>10897.467000000002</v>
      </c>
      <c r="T25" s="5">
        <f t="shared" si="15"/>
        <v>12798.7815</v>
      </c>
      <c r="U25" s="5">
        <f t="shared" si="15"/>
        <v>12683.937000000002</v>
      </c>
      <c r="V25" s="5">
        <f t="shared" si="15"/>
        <v>11063.353500000001</v>
      </c>
      <c r="W25" s="5">
        <f t="shared" si="15"/>
        <v>11828.9835</v>
      </c>
      <c r="X25" s="5">
        <f t="shared" si="15"/>
        <v>11344.084500000003</v>
      </c>
      <c r="Y25" s="5">
        <f t="shared" si="15"/>
        <v>9136.518</v>
      </c>
      <c r="Z25" s="5">
        <f t="shared" si="15"/>
        <v>11522.7315</v>
      </c>
      <c r="AA25" s="5">
        <f t="shared" si="15"/>
        <v>8740.9425</v>
      </c>
      <c r="AB25" s="5">
        <f t="shared" si="15"/>
        <v>13041.231000000002</v>
      </c>
      <c r="AC25" s="5">
        <f t="shared" si="15"/>
        <v>8817.5055</v>
      </c>
      <c r="AD25" s="5">
        <f t="shared" si="15"/>
        <v>9187.56</v>
      </c>
      <c r="AE25" s="5">
        <f t="shared" si="15"/>
        <v>9302.4045</v>
      </c>
      <c r="AF25" s="5">
        <f t="shared" si="15"/>
        <v>10476.370499999999</v>
      </c>
      <c r="AG25" s="5">
        <f t="shared" si="15"/>
        <v>11573.773500000001</v>
      </c>
      <c r="AH25" s="5">
        <f t="shared" si="15"/>
        <v>11497.210499999997</v>
      </c>
      <c r="AI25" s="5">
        <f aca="true" t="shared" si="16" ref="AI25:BM25">12760.5*(100+AI26)/100</f>
        <v>13194.357000000002</v>
      </c>
      <c r="AJ25" s="5">
        <f t="shared" si="16"/>
        <v>9583.135499999999</v>
      </c>
      <c r="AK25" s="5">
        <f t="shared" si="16"/>
        <v>11803.4625</v>
      </c>
      <c r="AL25" s="5">
        <f t="shared" si="16"/>
        <v>12811.542000000001</v>
      </c>
      <c r="AM25" s="5">
        <f t="shared" si="16"/>
        <v>10450.8495</v>
      </c>
      <c r="AN25" s="5">
        <f t="shared" si="16"/>
        <v>12824.3025</v>
      </c>
      <c r="AO25" s="5">
        <f t="shared" si="16"/>
        <v>10438.089</v>
      </c>
      <c r="AP25" s="5">
        <f t="shared" si="16"/>
        <v>13564.411499999998</v>
      </c>
      <c r="AQ25" s="5">
        <f t="shared" si="16"/>
        <v>12696.6975</v>
      </c>
      <c r="AR25" s="5">
        <f t="shared" si="16"/>
        <v>12301.122000000001</v>
      </c>
      <c r="AS25" s="5">
        <f t="shared" si="16"/>
        <v>11854.504500000003</v>
      </c>
      <c r="AT25" s="5">
        <f t="shared" si="16"/>
        <v>12620.134500000002</v>
      </c>
      <c r="AU25" s="5">
        <f t="shared" si="16"/>
        <v>12709.457999999999</v>
      </c>
      <c r="AV25" s="5">
        <f t="shared" si="16"/>
        <v>10463.61</v>
      </c>
      <c r="AW25" s="5">
        <f t="shared" si="16"/>
        <v>12033.1515</v>
      </c>
      <c r="AX25" s="5">
        <f t="shared" si="16"/>
        <v>9391.728</v>
      </c>
      <c r="AY25" s="5">
        <f t="shared" si="16"/>
        <v>12326.642999999998</v>
      </c>
      <c r="AZ25" s="5">
        <f t="shared" si="16"/>
        <v>10629.4965</v>
      </c>
      <c r="BA25" s="5">
        <f t="shared" si="16"/>
        <v>12045.912000000002</v>
      </c>
      <c r="BB25" s="5">
        <f t="shared" si="16"/>
        <v>11293.0425</v>
      </c>
      <c r="BC25" s="5">
        <f t="shared" si="16"/>
        <v>10374.286499999998</v>
      </c>
      <c r="BD25" s="5">
        <f t="shared" si="16"/>
        <v>9953.19</v>
      </c>
      <c r="BE25" s="5">
        <f t="shared" si="16"/>
        <v>9634.1775</v>
      </c>
      <c r="BF25" s="5">
        <f t="shared" si="16"/>
        <v>12275.601</v>
      </c>
      <c r="BG25" s="5">
        <f t="shared" si="16"/>
        <v>10680.5385</v>
      </c>
      <c r="BH25" s="5">
        <f t="shared" si="16"/>
        <v>9162.038999999999</v>
      </c>
      <c r="BI25" s="5">
        <f t="shared" si="16"/>
        <v>9953.19</v>
      </c>
      <c r="BJ25" s="5">
        <f t="shared" si="16"/>
        <v>10642.257000000001</v>
      </c>
      <c r="BK25" s="5">
        <f t="shared" si="16"/>
        <v>9978.711000000001</v>
      </c>
      <c r="BL25" s="5">
        <f t="shared" si="16"/>
        <v>12467.008500000002</v>
      </c>
      <c r="BM25" s="5">
        <f t="shared" si="16"/>
        <v>11497.210499999997</v>
      </c>
      <c r="BN25" s="5">
        <f aca="true" t="shared" si="17" ref="BN25:CE25">12760.5*(100+BN26)/100</f>
        <v>12467.008500000002</v>
      </c>
      <c r="BO25" s="5">
        <f t="shared" si="17"/>
        <v>9085.476</v>
      </c>
      <c r="BP25" s="5">
        <f t="shared" si="17"/>
        <v>10042.513500000001</v>
      </c>
      <c r="BQ25" s="5">
        <f t="shared" si="17"/>
        <v>13947.226499999999</v>
      </c>
      <c r="BR25" s="5">
        <f t="shared" si="17"/>
        <v>9174.799500000001</v>
      </c>
      <c r="BS25" s="5">
        <f t="shared" si="17"/>
        <v>11880.025499999998</v>
      </c>
      <c r="BT25" s="5">
        <f t="shared" si="17"/>
        <v>11318.5635</v>
      </c>
      <c r="BU25" s="5">
        <f t="shared" si="17"/>
        <v>12288.361499999999</v>
      </c>
      <c r="BV25" s="5">
        <f t="shared" si="17"/>
        <v>10833.664500000003</v>
      </c>
      <c r="BW25" s="5">
        <f t="shared" si="17"/>
        <v>10016.9925</v>
      </c>
      <c r="BX25" s="5">
        <f t="shared" si="17"/>
        <v>11088.874500000002</v>
      </c>
      <c r="BY25" s="5">
        <f t="shared" si="17"/>
        <v>10795.382999999998</v>
      </c>
      <c r="BZ25" s="5">
        <f t="shared" si="17"/>
        <v>11165.4375</v>
      </c>
      <c r="CA25" s="5">
        <f t="shared" si="17"/>
        <v>12951.9075</v>
      </c>
      <c r="CB25" s="5">
        <f t="shared" si="17"/>
        <v>11369.605499999998</v>
      </c>
      <c r="CC25" s="5">
        <f t="shared" si="17"/>
        <v>10489.131000000001</v>
      </c>
      <c r="CD25" s="5">
        <f t="shared" si="17"/>
        <v>9366.207</v>
      </c>
      <c r="CE25" s="5">
        <f t="shared" si="17"/>
        <v>12760.5</v>
      </c>
    </row>
    <row r="26" spans="1:83" ht="19.5" customHeight="1">
      <c r="A26" s="40"/>
      <c r="B26" s="35"/>
      <c r="C26" s="1" t="s">
        <v>2451</v>
      </c>
      <c r="D26" s="15">
        <v>0.5</v>
      </c>
      <c r="E26" s="15">
        <v>-1.8</v>
      </c>
      <c r="F26" s="15">
        <v>0.6</v>
      </c>
      <c r="G26" s="15">
        <v>0.4</v>
      </c>
      <c r="H26" s="15">
        <v>-5.4</v>
      </c>
      <c r="I26" s="15">
        <v>-29.7</v>
      </c>
      <c r="J26" s="15">
        <v>-18.4</v>
      </c>
      <c r="K26" s="15">
        <v>-21.2</v>
      </c>
      <c r="L26" s="15">
        <v>-27.3</v>
      </c>
      <c r="M26" s="15">
        <v>-0.5</v>
      </c>
      <c r="N26" s="15">
        <v>-20</v>
      </c>
      <c r="O26" s="15">
        <v>-6.6</v>
      </c>
      <c r="P26" s="15">
        <v>-9.3</v>
      </c>
      <c r="Q26" s="15">
        <v>-12.4</v>
      </c>
      <c r="R26" s="15">
        <v>-20.1</v>
      </c>
      <c r="S26" s="15">
        <v>-14.6</v>
      </c>
      <c r="T26" s="15">
        <v>0.3</v>
      </c>
      <c r="U26" s="15">
        <v>-0.6</v>
      </c>
      <c r="V26" s="15">
        <v>-13.3</v>
      </c>
      <c r="W26" s="15">
        <v>-7.3</v>
      </c>
      <c r="X26" s="15">
        <v>-11.1</v>
      </c>
      <c r="Y26" s="15">
        <v>-28.4</v>
      </c>
      <c r="Z26" s="15">
        <v>-9.7</v>
      </c>
      <c r="AA26" s="15">
        <v>-31.5</v>
      </c>
      <c r="AB26" s="15">
        <v>2.2</v>
      </c>
      <c r="AC26" s="15">
        <v>-30.9</v>
      </c>
      <c r="AD26" s="15">
        <v>-28</v>
      </c>
      <c r="AE26" s="15">
        <v>-27.1</v>
      </c>
      <c r="AF26" s="15">
        <v>-17.9</v>
      </c>
      <c r="AG26" s="15">
        <v>-9.3</v>
      </c>
      <c r="AH26" s="15">
        <v>-9.9</v>
      </c>
      <c r="AI26" s="15">
        <v>3.4</v>
      </c>
      <c r="AJ26" s="15">
        <v>-24.9</v>
      </c>
      <c r="AK26" s="15">
        <v>-7.5</v>
      </c>
      <c r="AL26" s="15">
        <v>0.4</v>
      </c>
      <c r="AM26" s="15">
        <v>-18.1</v>
      </c>
      <c r="AN26" s="15">
        <v>0.5</v>
      </c>
      <c r="AO26" s="15">
        <v>-18.2</v>
      </c>
      <c r="AP26" s="15">
        <v>6.3</v>
      </c>
      <c r="AQ26" s="15">
        <v>-0.5</v>
      </c>
      <c r="AR26" s="15">
        <v>-3.6</v>
      </c>
      <c r="AS26" s="15">
        <v>-7.1</v>
      </c>
      <c r="AT26" s="15">
        <v>-1.1</v>
      </c>
      <c r="AU26" s="15">
        <v>-0.4</v>
      </c>
      <c r="AV26" s="15">
        <v>-18</v>
      </c>
      <c r="AW26" s="15">
        <v>-5.7</v>
      </c>
      <c r="AX26" s="15">
        <v>-26.4</v>
      </c>
      <c r="AY26" s="15">
        <v>-3.4</v>
      </c>
      <c r="AZ26" s="15">
        <v>-16.7</v>
      </c>
      <c r="BA26" s="15">
        <v>-5.6</v>
      </c>
      <c r="BB26" s="15">
        <v>-11.5</v>
      </c>
      <c r="BC26" s="15">
        <v>-18.7</v>
      </c>
      <c r="BD26" s="15">
        <v>-22</v>
      </c>
      <c r="BE26" s="15">
        <v>-24.5</v>
      </c>
      <c r="BF26" s="15">
        <v>-3.8</v>
      </c>
      <c r="BG26" s="15">
        <v>-16.3</v>
      </c>
      <c r="BH26" s="15">
        <v>-28.2</v>
      </c>
      <c r="BI26" s="15">
        <v>-22</v>
      </c>
      <c r="BJ26" s="15">
        <v>-16.6</v>
      </c>
      <c r="BK26" s="15">
        <v>-21.8</v>
      </c>
      <c r="BL26" s="15">
        <v>-2.3</v>
      </c>
      <c r="BM26" s="15">
        <v>-9.9</v>
      </c>
      <c r="BN26" s="15">
        <v>-2.3</v>
      </c>
      <c r="BO26" s="15">
        <v>-28.8</v>
      </c>
      <c r="BP26" s="15">
        <v>-21.3</v>
      </c>
      <c r="BQ26" s="15">
        <v>9.3</v>
      </c>
      <c r="BR26" s="15">
        <v>-28.1</v>
      </c>
      <c r="BS26" s="15">
        <v>-6.9</v>
      </c>
      <c r="BT26" s="15">
        <v>-11.3</v>
      </c>
      <c r="BU26" s="15">
        <v>-3.7</v>
      </c>
      <c r="BV26" s="15">
        <v>-15.1</v>
      </c>
      <c r="BW26" s="15">
        <v>-21.5</v>
      </c>
      <c r="BX26" s="15">
        <v>-13.1</v>
      </c>
      <c r="BY26" s="15">
        <v>-15.4</v>
      </c>
      <c r="BZ26" s="15">
        <v>-12.5</v>
      </c>
      <c r="CA26" s="15">
        <v>1.5</v>
      </c>
      <c r="CB26" s="15">
        <v>-10.9</v>
      </c>
      <c r="CC26" s="15">
        <v>-17.8</v>
      </c>
      <c r="CD26" s="15">
        <v>-26.6</v>
      </c>
      <c r="CE26" s="15">
        <v>0</v>
      </c>
    </row>
    <row r="27" spans="1:83" ht="19.5" customHeight="1">
      <c r="A27" s="40"/>
      <c r="B27" s="35"/>
      <c r="C27" s="1" t="s">
        <v>3366</v>
      </c>
      <c r="D27" s="1">
        <v>8</v>
      </c>
      <c r="E27" s="1">
        <v>20</v>
      </c>
      <c r="F27" s="1">
        <v>7</v>
      </c>
      <c r="G27" s="1">
        <v>10</v>
      </c>
      <c r="H27" s="1">
        <v>27</v>
      </c>
      <c r="I27" s="1">
        <v>80</v>
      </c>
      <c r="J27" s="1">
        <v>59</v>
      </c>
      <c r="K27" s="1">
        <v>63</v>
      </c>
      <c r="L27" s="1">
        <v>74</v>
      </c>
      <c r="M27" s="1">
        <v>16</v>
      </c>
      <c r="N27" s="1">
        <v>61</v>
      </c>
      <c r="O27" s="1">
        <v>30</v>
      </c>
      <c r="P27" s="1">
        <v>35</v>
      </c>
      <c r="Q27" s="1">
        <v>44</v>
      </c>
      <c r="R27" s="1">
        <v>62</v>
      </c>
      <c r="S27" s="1">
        <v>48</v>
      </c>
      <c r="T27" s="1">
        <v>12</v>
      </c>
      <c r="U27" s="1">
        <v>18</v>
      </c>
      <c r="V27" s="1">
        <v>47</v>
      </c>
      <c r="W27" s="1">
        <v>33</v>
      </c>
      <c r="X27" s="1">
        <v>41</v>
      </c>
      <c r="Y27" s="1">
        <v>78</v>
      </c>
      <c r="Z27" s="1">
        <v>37</v>
      </c>
      <c r="AA27" s="1">
        <v>82</v>
      </c>
      <c r="AB27" s="1">
        <v>5</v>
      </c>
      <c r="AC27" s="1">
        <v>81</v>
      </c>
      <c r="AD27" s="1">
        <v>75</v>
      </c>
      <c r="AE27" s="1">
        <v>73</v>
      </c>
      <c r="AF27" s="1">
        <v>55</v>
      </c>
      <c r="AG27" s="1">
        <v>35</v>
      </c>
      <c r="AH27" s="1">
        <v>38</v>
      </c>
      <c r="AI27" s="1">
        <v>4</v>
      </c>
      <c r="AJ27" s="1">
        <v>70</v>
      </c>
      <c r="AK27" s="1">
        <v>34</v>
      </c>
      <c r="AL27" s="1">
        <v>10</v>
      </c>
      <c r="AM27" s="1">
        <v>57</v>
      </c>
      <c r="AN27" s="1">
        <v>8</v>
      </c>
      <c r="AO27" s="1">
        <v>58</v>
      </c>
      <c r="AP27" s="1">
        <v>3</v>
      </c>
      <c r="AQ27" s="1">
        <v>16</v>
      </c>
      <c r="AR27" s="1">
        <v>24</v>
      </c>
      <c r="AS27" s="1">
        <v>32</v>
      </c>
      <c r="AT27" s="1">
        <v>19</v>
      </c>
      <c r="AU27" s="1">
        <v>15</v>
      </c>
      <c r="AV27" s="1">
        <v>56</v>
      </c>
      <c r="AW27" s="1">
        <v>29</v>
      </c>
      <c r="AX27" s="1">
        <v>71</v>
      </c>
      <c r="AY27" s="1">
        <v>23</v>
      </c>
      <c r="AZ27" s="1">
        <v>53</v>
      </c>
      <c r="BA27" s="1">
        <v>28</v>
      </c>
      <c r="BB27" s="1">
        <v>43</v>
      </c>
      <c r="BC27" s="1">
        <v>60</v>
      </c>
      <c r="BD27" s="1">
        <v>67</v>
      </c>
      <c r="BE27" s="1">
        <v>69</v>
      </c>
      <c r="BF27" s="1">
        <v>26</v>
      </c>
      <c r="BG27" s="1">
        <v>51</v>
      </c>
      <c r="BH27" s="1">
        <v>77</v>
      </c>
      <c r="BI27" s="1">
        <v>67</v>
      </c>
      <c r="BJ27" s="1">
        <v>52</v>
      </c>
      <c r="BK27" s="1">
        <v>66</v>
      </c>
      <c r="BL27" s="1">
        <v>21</v>
      </c>
      <c r="BM27" s="1">
        <v>38</v>
      </c>
      <c r="BN27" s="1">
        <v>21</v>
      </c>
      <c r="BO27" s="1">
        <v>79</v>
      </c>
      <c r="BP27" s="1">
        <v>64</v>
      </c>
      <c r="BQ27" s="1">
        <v>1</v>
      </c>
      <c r="BR27" s="1">
        <v>76</v>
      </c>
      <c r="BS27" s="1">
        <v>31</v>
      </c>
      <c r="BT27" s="1">
        <v>42</v>
      </c>
      <c r="BU27" s="1">
        <v>25</v>
      </c>
      <c r="BV27" s="1">
        <v>49</v>
      </c>
      <c r="BW27" s="1">
        <v>65</v>
      </c>
      <c r="BX27" s="1">
        <v>46</v>
      </c>
      <c r="BY27" s="1">
        <v>50</v>
      </c>
      <c r="BZ27" s="1">
        <v>45</v>
      </c>
      <c r="CA27" s="1">
        <v>6</v>
      </c>
      <c r="CB27" s="1">
        <v>40</v>
      </c>
      <c r="CC27" s="1">
        <v>54</v>
      </c>
      <c r="CD27" s="1">
        <v>72</v>
      </c>
      <c r="CE27" s="1">
        <v>13</v>
      </c>
    </row>
    <row r="28" spans="1:83" ht="19.5" customHeight="1">
      <c r="A28" s="40"/>
      <c r="B28" s="35" t="s">
        <v>2469</v>
      </c>
      <c r="C28" s="1" t="s">
        <v>3367</v>
      </c>
      <c r="D28" s="5">
        <f aca="true" t="shared" si="18" ref="D28:AH28">13105.2*(100+D29)/100</f>
        <v>13859.238570812957</v>
      </c>
      <c r="E28" s="5">
        <f t="shared" si="18"/>
        <v>10867.892536056734</v>
      </c>
      <c r="F28" s="5">
        <f t="shared" si="18"/>
        <v>13569.758324443339</v>
      </c>
      <c r="G28" s="5">
        <f t="shared" si="18"/>
        <v>12744.664047084932</v>
      </c>
      <c r="H28" s="5">
        <f t="shared" si="18"/>
        <v>14008.17557791422</v>
      </c>
      <c r="I28" s="5">
        <f t="shared" si="18"/>
        <v>10292.569883935495</v>
      </c>
      <c r="J28" s="5">
        <f t="shared" si="18"/>
        <v>12818.055124063194</v>
      </c>
      <c r="K28" s="5">
        <f t="shared" si="18"/>
        <v>12576.028797533181</v>
      </c>
      <c r="L28" s="5">
        <f t="shared" si="18"/>
        <v>11623.939806578906</v>
      </c>
      <c r="M28" s="5">
        <f t="shared" si="18"/>
        <v>14334.475692819173</v>
      </c>
      <c r="N28" s="5">
        <f t="shared" si="18"/>
        <v>14260.136132656427</v>
      </c>
      <c r="O28" s="5">
        <f t="shared" si="18"/>
        <v>10579.481595087516</v>
      </c>
      <c r="P28" s="5">
        <f t="shared" si="18"/>
        <v>13694.322795593005</v>
      </c>
      <c r="Q28" s="5">
        <f t="shared" si="18"/>
        <v>11513.798670117629</v>
      </c>
      <c r="R28" s="5">
        <f t="shared" si="18"/>
        <v>11421.805925214889</v>
      </c>
      <c r="S28" s="5">
        <f t="shared" si="18"/>
        <v>9645.227352380205</v>
      </c>
      <c r="T28" s="5">
        <f t="shared" si="18"/>
        <v>11279.297285771605</v>
      </c>
      <c r="U28" s="5">
        <f t="shared" si="18"/>
        <v>12156.641095598716</v>
      </c>
      <c r="V28" s="5">
        <f t="shared" si="18"/>
        <v>11162.542703795447</v>
      </c>
      <c r="W28" s="5">
        <f t="shared" si="18"/>
        <v>12113.226126527354</v>
      </c>
      <c r="X28" s="5">
        <f t="shared" si="18"/>
        <v>13255.176080614236</v>
      </c>
      <c r="Y28" s="5">
        <f t="shared" si="18"/>
        <v>10974.617761029449</v>
      </c>
      <c r="Z28" s="5">
        <f t="shared" si="18"/>
        <v>13455.411001236853</v>
      </c>
      <c r="AA28" s="5">
        <f t="shared" si="18"/>
        <v>11386.201107106588</v>
      </c>
      <c r="AB28" s="5">
        <f t="shared" si="18"/>
        <v>11885.841783115833</v>
      </c>
      <c r="AC28" s="5">
        <f t="shared" si="18"/>
        <v>11688.930566846166</v>
      </c>
      <c r="AD28" s="5">
        <f t="shared" si="18"/>
        <v>12510.54943774567</v>
      </c>
      <c r="AE28" s="5">
        <f t="shared" si="18"/>
        <v>11325.323412953918</v>
      </c>
      <c r="AF28" s="5">
        <f t="shared" si="18"/>
        <v>11562.999829862276</v>
      </c>
      <c r="AG28" s="5">
        <f t="shared" si="18"/>
        <v>11944.67766079202</v>
      </c>
      <c r="AH28" s="5">
        <f t="shared" si="18"/>
        <v>13336.441389563022</v>
      </c>
      <c r="AI28" s="5">
        <f aca="true" t="shared" si="19" ref="AI28:BM28">13105.2*(100+AI29)/100</f>
        <v>12182.873028464688</v>
      </c>
      <c r="AJ28" s="5">
        <f t="shared" si="19"/>
        <v>12923.469898168903</v>
      </c>
      <c r="AK28" s="5">
        <f t="shared" si="19"/>
        <v>11666.365080924907</v>
      </c>
      <c r="AL28" s="5">
        <f t="shared" si="19"/>
        <v>11192.93964531149</v>
      </c>
      <c r="AM28" s="5">
        <f t="shared" si="19"/>
        <v>11409.29046701076</v>
      </c>
      <c r="AN28" s="5">
        <f t="shared" si="19"/>
        <v>13749.951379568887</v>
      </c>
      <c r="AO28" s="5">
        <f t="shared" si="19"/>
        <v>12833.910781869954</v>
      </c>
      <c r="AP28" s="5">
        <f t="shared" si="19"/>
        <v>12892.27465233315</v>
      </c>
      <c r="AQ28" s="5">
        <f t="shared" si="19"/>
        <v>13814.661088782083</v>
      </c>
      <c r="AR28" s="5">
        <f t="shared" si="19"/>
        <v>13336.45511330738</v>
      </c>
      <c r="AS28" s="5">
        <f t="shared" si="19"/>
        <v>11726.66411305787</v>
      </c>
      <c r="AT28" s="5">
        <f t="shared" si="19"/>
        <v>14457.795337232941</v>
      </c>
      <c r="AU28" s="5">
        <f t="shared" si="19"/>
        <v>13707.045450888772</v>
      </c>
      <c r="AV28" s="5">
        <f t="shared" si="19"/>
        <v>12575.540646390058</v>
      </c>
      <c r="AW28" s="5">
        <f t="shared" si="19"/>
        <v>14101.466066410889</v>
      </c>
      <c r="AX28" s="5">
        <f t="shared" si="19"/>
        <v>12075.776520535394</v>
      </c>
      <c r="AY28" s="5">
        <f t="shared" si="19"/>
        <v>12829.572946183805</v>
      </c>
      <c r="AZ28" s="5">
        <f t="shared" si="19"/>
        <v>11764.549771795815</v>
      </c>
      <c r="BA28" s="5">
        <f t="shared" si="19"/>
        <v>13658.30691509615</v>
      </c>
      <c r="BB28" s="5">
        <f t="shared" si="19"/>
        <v>11255.815742613673</v>
      </c>
      <c r="BC28" s="5">
        <f t="shared" si="19"/>
        <v>11251.904388393401</v>
      </c>
      <c r="BD28" s="5">
        <f t="shared" si="19"/>
        <v>12243.888606698003</v>
      </c>
      <c r="BE28" s="5">
        <f t="shared" si="19"/>
        <v>12717.711387122385</v>
      </c>
      <c r="BF28" s="5">
        <f t="shared" si="19"/>
        <v>12273.057075902203</v>
      </c>
      <c r="BG28" s="5">
        <f t="shared" si="19"/>
        <v>13202.247560282867</v>
      </c>
      <c r="BH28" s="5">
        <f t="shared" si="19"/>
        <v>8662.269289243271</v>
      </c>
      <c r="BI28" s="5">
        <f t="shared" si="19"/>
        <v>10982.936267551919</v>
      </c>
      <c r="BJ28" s="5">
        <f t="shared" si="19"/>
        <v>12270.152862149276</v>
      </c>
      <c r="BK28" s="5">
        <f t="shared" si="19"/>
        <v>12558.36418644984</v>
      </c>
      <c r="BL28" s="5">
        <f t="shared" si="19"/>
        <v>11860.936555764405</v>
      </c>
      <c r="BM28" s="5">
        <f t="shared" si="19"/>
        <v>12923.543873040784</v>
      </c>
      <c r="BN28" s="5">
        <f aca="true" t="shared" si="20" ref="BN28:CC28">13105.2*(100+BN29)/100</f>
        <v>13729.244980149497</v>
      </c>
      <c r="BO28" s="5">
        <f t="shared" si="20"/>
        <v>12757.952341288048</v>
      </c>
      <c r="BP28" s="5">
        <f t="shared" si="20"/>
        <v>11849.521352365164</v>
      </c>
      <c r="BQ28" s="5">
        <f t="shared" si="20"/>
        <v>13618.230092883716</v>
      </c>
      <c r="BR28" s="5">
        <f t="shared" si="20"/>
        <v>12545.668447371232</v>
      </c>
      <c r="BS28" s="5">
        <f t="shared" si="20"/>
        <v>12028.812677720653</v>
      </c>
      <c r="BT28" s="5">
        <f t="shared" si="20"/>
        <v>12199.160279657419</v>
      </c>
      <c r="BU28" s="5">
        <f t="shared" si="20"/>
        <v>11296.55718577579</v>
      </c>
      <c r="BV28" s="5">
        <f t="shared" si="20"/>
        <v>11705.463524353025</v>
      </c>
      <c r="BW28" s="5">
        <f t="shared" si="20"/>
        <v>12535.250065694736</v>
      </c>
      <c r="BX28" s="5">
        <f t="shared" si="20"/>
        <v>12387.680417727235</v>
      </c>
      <c r="BY28" s="5">
        <f t="shared" si="20"/>
        <v>12793.067498710707</v>
      </c>
      <c r="BZ28" s="5">
        <f t="shared" si="20"/>
        <v>11559.492779690665</v>
      </c>
      <c r="CA28" s="5">
        <f t="shared" si="20"/>
        <v>12595.096885200437</v>
      </c>
      <c r="CB28" s="5">
        <f t="shared" si="20"/>
        <v>11275.088237490849</v>
      </c>
      <c r="CC28" s="5">
        <f t="shared" si="20"/>
        <v>12584.369359609398</v>
      </c>
      <c r="CD28" s="5"/>
      <c r="CE28" s="5">
        <f>13105.2*(100+CE29)/100</f>
        <v>13105.2</v>
      </c>
    </row>
    <row r="29" spans="1:83" ht="19.5" customHeight="1">
      <c r="A29" s="40"/>
      <c r="B29" s="35"/>
      <c r="C29" s="1" t="s">
        <v>2451</v>
      </c>
      <c r="D29" s="19">
        <v>5.753735698905449</v>
      </c>
      <c r="E29" s="19">
        <v>-17.071906296304263</v>
      </c>
      <c r="F29" s="19">
        <v>3.544839639557873</v>
      </c>
      <c r="G29" s="19">
        <v>-2.751090810632928</v>
      </c>
      <c r="H29" s="19">
        <v>6.8902082983412605</v>
      </c>
      <c r="I29" s="19">
        <v>-21.461939658032737</v>
      </c>
      <c r="J29" s="19">
        <v>-2.1910758777951345</v>
      </c>
      <c r="K29" s="19">
        <v>-4.037872008567744</v>
      </c>
      <c r="L29" s="19">
        <v>-11.302843096031301</v>
      </c>
      <c r="M29" s="19">
        <v>9.380060531843636</v>
      </c>
      <c r="N29" s="19">
        <v>8.812808142236861</v>
      </c>
      <c r="O29" s="19">
        <v>-19.272642957852483</v>
      </c>
      <c r="P29" s="19">
        <v>4.495336168795627</v>
      </c>
      <c r="Q29" s="19">
        <v>-12.143281520941084</v>
      </c>
      <c r="R29" s="19">
        <v>-12.845237575810453</v>
      </c>
      <c r="S29" s="19">
        <v>-26.40152494902631</v>
      </c>
      <c r="T29" s="19">
        <v>-13.932658137444642</v>
      </c>
      <c r="U29" s="19">
        <v>-7.238034554232565</v>
      </c>
      <c r="V29" s="19">
        <v>-14.823560847637228</v>
      </c>
      <c r="W29" s="19">
        <v>-7.569315031229184</v>
      </c>
      <c r="X29" s="19">
        <v>1.1444013110386342</v>
      </c>
      <c r="Y29" s="19">
        <v>-16.25753318507578</v>
      </c>
      <c r="Z29" s="19">
        <v>2.6723056591036576</v>
      </c>
      <c r="AA29" s="19">
        <v>-13.11692223616131</v>
      </c>
      <c r="AB29" s="19">
        <v>-9.304384647957809</v>
      </c>
      <c r="AC29" s="19">
        <v>-10.806927274317324</v>
      </c>
      <c r="AD29" s="19">
        <v>-4.537516117681006</v>
      </c>
      <c r="AE29" s="19">
        <v>-13.581453064784077</v>
      </c>
      <c r="AF29" s="19">
        <v>-11.76784917542445</v>
      </c>
      <c r="AG29" s="19">
        <v>-8.855434020144514</v>
      </c>
      <c r="AH29" s="19">
        <v>1.764501034421606</v>
      </c>
      <c r="AI29" s="19">
        <v>-7.037870246431288</v>
      </c>
      <c r="AJ29" s="19">
        <v>-1.3867022390432582</v>
      </c>
      <c r="AK29" s="19">
        <v>-10.979114542892077</v>
      </c>
      <c r="AL29" s="19">
        <v>-14.591615196170293</v>
      </c>
      <c r="AM29" s="19">
        <v>-12.940737516323608</v>
      </c>
      <c r="AN29" s="19">
        <v>4.919813353240587</v>
      </c>
      <c r="AO29" s="19">
        <v>-2.0700883476028387</v>
      </c>
      <c r="AP29" s="19">
        <v>-1.6247393986116299</v>
      </c>
      <c r="AQ29" s="19">
        <v>5.413584598343268</v>
      </c>
      <c r="AR29" s="19">
        <v>1.7646057542607396</v>
      </c>
      <c r="AS29" s="19">
        <v>-10.518999228871973</v>
      </c>
      <c r="AT29" s="19">
        <v>10.321058337399958</v>
      </c>
      <c r="AU29" s="19">
        <v>4.592417138912586</v>
      </c>
      <c r="AV29" s="19">
        <v>-4.041596874598952</v>
      </c>
      <c r="AW29" s="19">
        <v>7.602066862092061</v>
      </c>
      <c r="AX29" s="19">
        <v>-7.855076454114451</v>
      </c>
      <c r="AY29" s="19">
        <v>-2.1031884581402482</v>
      </c>
      <c r="AZ29" s="19">
        <v>-10.229910479841475</v>
      </c>
      <c r="BA29" s="19">
        <v>4.220514872692882</v>
      </c>
      <c r="BB29" s="19">
        <v>-14.111835434684917</v>
      </c>
      <c r="BC29" s="19">
        <v>-14.141681253293337</v>
      </c>
      <c r="BD29" s="19">
        <v>-6.5722872852150065</v>
      </c>
      <c r="BE29" s="19">
        <v>-2.9567546689681645</v>
      </c>
      <c r="BF29" s="19">
        <v>-6.34971556403412</v>
      </c>
      <c r="BG29" s="19">
        <v>0.7405271211646136</v>
      </c>
      <c r="BH29" s="19">
        <v>-33.90204430879903</v>
      </c>
      <c r="BI29" s="19">
        <v>-16.194058331411053</v>
      </c>
      <c r="BJ29" s="19">
        <v>-6.371876338024018</v>
      </c>
      <c r="BK29" s="19">
        <v>-4.172662863215837</v>
      </c>
      <c r="BL29" s="19">
        <v>-9.494425451237653</v>
      </c>
      <c r="BM29" s="19">
        <v>-1.3861377694290633</v>
      </c>
      <c r="BN29" s="19">
        <v>4.761811953648154</v>
      </c>
      <c r="BO29" s="19">
        <v>-2.6496936995387466</v>
      </c>
      <c r="BP29" s="19">
        <v>-9.581529832698754</v>
      </c>
      <c r="BQ29" s="19">
        <v>3.9147063217937372</v>
      </c>
      <c r="BR29" s="19">
        <v>-4.2695384475534</v>
      </c>
      <c r="BS29" s="19">
        <v>-8.213436821104214</v>
      </c>
      <c r="BT29" s="19">
        <v>-6.9135894175028305</v>
      </c>
      <c r="BU29" s="19">
        <v>-13.800955454508223</v>
      </c>
      <c r="BV29" s="19">
        <v>-10.68077156889613</v>
      </c>
      <c r="BW29" s="19">
        <v>-4.349036522184058</v>
      </c>
      <c r="BX29" s="19">
        <v>-5.475075407264041</v>
      </c>
      <c r="BY29" s="19">
        <v>-2.3817454238721503</v>
      </c>
      <c r="BZ29" s="19">
        <v>-11.79460992819138</v>
      </c>
      <c r="CA29" s="19">
        <v>-3.8923718432344767</v>
      </c>
      <c r="CB29" s="19">
        <v>-13.9647755281045</v>
      </c>
      <c r="CC29" s="19">
        <v>-3.9742288587019003</v>
      </c>
      <c r="CD29" s="19"/>
      <c r="CE29" s="19">
        <v>0</v>
      </c>
    </row>
    <row r="30" spans="1:83" ht="19.5" customHeight="1">
      <c r="A30" s="40"/>
      <c r="B30" s="36"/>
      <c r="C30" s="3" t="s">
        <v>3366</v>
      </c>
      <c r="D30" s="3">
        <v>6</v>
      </c>
      <c r="E30" s="3">
        <v>77</v>
      </c>
      <c r="F30" s="3">
        <v>15</v>
      </c>
      <c r="G30" s="3">
        <v>30</v>
      </c>
      <c r="H30" s="3">
        <v>5</v>
      </c>
      <c r="I30" s="3">
        <v>79</v>
      </c>
      <c r="J30" s="3">
        <v>27</v>
      </c>
      <c r="K30" s="3">
        <v>35</v>
      </c>
      <c r="L30" s="3">
        <v>60</v>
      </c>
      <c r="M30" s="3">
        <v>2</v>
      </c>
      <c r="N30" s="3">
        <v>3</v>
      </c>
      <c r="O30" s="3">
        <v>78</v>
      </c>
      <c r="P30" s="3">
        <v>12</v>
      </c>
      <c r="Q30" s="3">
        <v>63</v>
      </c>
      <c r="R30" s="3">
        <v>64</v>
      </c>
      <c r="S30" s="3">
        <v>80</v>
      </c>
      <c r="T30" s="3">
        <v>69</v>
      </c>
      <c r="U30" s="3">
        <v>47</v>
      </c>
      <c r="V30" s="3">
        <v>74</v>
      </c>
      <c r="W30" s="3">
        <v>48</v>
      </c>
      <c r="X30" s="3">
        <v>19</v>
      </c>
      <c r="Y30" s="3">
        <v>76</v>
      </c>
      <c r="Z30" s="3">
        <v>16</v>
      </c>
      <c r="AA30" s="3">
        <v>66</v>
      </c>
      <c r="AB30" s="3">
        <v>52</v>
      </c>
      <c r="AC30" s="3">
        <v>58</v>
      </c>
      <c r="AD30" s="3">
        <v>40</v>
      </c>
      <c r="AE30" s="3">
        <v>67</v>
      </c>
      <c r="AF30" s="3">
        <v>61</v>
      </c>
      <c r="AG30" s="3">
        <v>51</v>
      </c>
      <c r="AH30" s="3">
        <v>18</v>
      </c>
      <c r="AI30" s="3">
        <v>46</v>
      </c>
      <c r="AJ30" s="3">
        <v>22</v>
      </c>
      <c r="AK30" s="3">
        <v>59</v>
      </c>
      <c r="AL30" s="3">
        <v>73</v>
      </c>
      <c r="AM30" s="3">
        <v>65</v>
      </c>
      <c r="AN30" s="3">
        <v>9</v>
      </c>
      <c r="AO30" s="3">
        <v>25</v>
      </c>
      <c r="AP30" s="3">
        <v>24</v>
      </c>
      <c r="AQ30" s="3">
        <v>7</v>
      </c>
      <c r="AR30" s="3">
        <v>17</v>
      </c>
      <c r="AS30" s="3">
        <v>56</v>
      </c>
      <c r="AT30" s="3">
        <v>1</v>
      </c>
      <c r="AU30" s="3">
        <v>11</v>
      </c>
      <c r="AV30" s="3">
        <v>36</v>
      </c>
      <c r="AW30" s="3">
        <v>4</v>
      </c>
      <c r="AX30" s="3">
        <v>49</v>
      </c>
      <c r="AY30" s="3">
        <v>26</v>
      </c>
      <c r="AZ30" s="3">
        <v>55</v>
      </c>
      <c r="BA30" s="3">
        <v>13</v>
      </c>
      <c r="BB30" s="3">
        <v>71</v>
      </c>
      <c r="BC30" s="3">
        <v>72</v>
      </c>
      <c r="BD30" s="3">
        <v>44</v>
      </c>
      <c r="BE30" s="3">
        <v>32</v>
      </c>
      <c r="BF30" s="3">
        <v>42</v>
      </c>
      <c r="BG30" s="3">
        <v>20</v>
      </c>
      <c r="BH30" s="3">
        <v>81</v>
      </c>
      <c r="BI30" s="3">
        <v>75</v>
      </c>
      <c r="BJ30" s="3">
        <v>43</v>
      </c>
      <c r="BK30" s="3">
        <v>37</v>
      </c>
      <c r="BL30" s="3">
        <v>53</v>
      </c>
      <c r="BM30" s="3">
        <v>22</v>
      </c>
      <c r="BN30" s="3">
        <v>10</v>
      </c>
      <c r="BO30" s="3">
        <v>29</v>
      </c>
      <c r="BP30" s="3">
        <v>54</v>
      </c>
      <c r="BQ30" s="3">
        <v>14</v>
      </c>
      <c r="BR30" s="3">
        <v>38</v>
      </c>
      <c r="BS30" s="3">
        <v>50</v>
      </c>
      <c r="BT30" s="3">
        <v>45</v>
      </c>
      <c r="BU30" s="3">
        <v>68</v>
      </c>
      <c r="BV30" s="3">
        <v>57</v>
      </c>
      <c r="BW30" s="3">
        <v>39</v>
      </c>
      <c r="BX30" s="3">
        <v>41</v>
      </c>
      <c r="BY30" s="3">
        <v>28</v>
      </c>
      <c r="BZ30" s="3">
        <v>62</v>
      </c>
      <c r="CA30" s="3">
        <v>33</v>
      </c>
      <c r="CB30" s="3">
        <v>70</v>
      </c>
      <c r="CC30" s="3">
        <v>34</v>
      </c>
      <c r="CD30" s="3"/>
      <c r="CE30" s="3">
        <v>21</v>
      </c>
    </row>
  </sheetData>
  <mergeCells count="11">
    <mergeCell ref="B28:B30"/>
    <mergeCell ref="B16:B18"/>
    <mergeCell ref="B19:B21"/>
    <mergeCell ref="A28:A30"/>
    <mergeCell ref="A25:A27"/>
    <mergeCell ref="B25:B27"/>
    <mergeCell ref="B6:B15"/>
    <mergeCell ref="A16:A18"/>
    <mergeCell ref="A19:A21"/>
    <mergeCell ref="A22:A24"/>
    <mergeCell ref="B22:B24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wyz</dc:creator>
  <cp:keywords/>
  <dc:description/>
  <cp:lastModifiedBy>lenovo</cp:lastModifiedBy>
  <cp:lastPrinted>2013-01-08T00:39:10Z</cp:lastPrinted>
  <dcterms:created xsi:type="dcterms:W3CDTF">2002-03-08T14:40:21Z</dcterms:created>
  <dcterms:modified xsi:type="dcterms:W3CDTF">2013-07-03T08:14:55Z</dcterms:modified>
  <cp:category/>
  <cp:version/>
  <cp:contentType/>
  <cp:contentStatus/>
</cp:coreProperties>
</file>